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<sst xmlns="http://schemas.openxmlformats.org/spreadsheetml/2006/main" count="1054" uniqueCount="304">
  <si>
    <t>Dział/ rozdział</t>
  </si>
  <si>
    <t>§</t>
  </si>
  <si>
    <t>Wyszczególnienie</t>
  </si>
  <si>
    <t>010</t>
  </si>
  <si>
    <t>ROLNICTWO I ŁOWIECTWO</t>
  </si>
  <si>
    <t>Zakup usług pozostałych</t>
  </si>
  <si>
    <t>01030</t>
  </si>
  <si>
    <t>Izby rolnicze</t>
  </si>
  <si>
    <t>Wpłaty gmin na rzecz izb rolniczych w wysokości 2% uzyskanych wpływów z podatku rolnego</t>
  </si>
  <si>
    <t>Pozostała działalność</t>
  </si>
  <si>
    <t>Różne opłaty i składki</t>
  </si>
  <si>
    <t>0750</t>
  </si>
  <si>
    <t>0920</t>
  </si>
  <si>
    <t>Pozostałe odsetki</t>
  </si>
  <si>
    <t>Wynagrodzenia bezosobowe</t>
  </si>
  <si>
    <t>Zakup materiałów i wyposażenia</t>
  </si>
  <si>
    <t>Zakup energii</t>
  </si>
  <si>
    <t>Zakup usług remontowych</t>
  </si>
  <si>
    <t>Podatek od towarów i usług (VAT)</t>
  </si>
  <si>
    <t>TRANSPORT I ŁĄCZNOŚĆ</t>
  </si>
  <si>
    <t>Lokalny transport zbiorowy</t>
  </si>
  <si>
    <t>Wydatki inwestycyjne jednostek budżetowych</t>
  </si>
  <si>
    <t>0490</t>
  </si>
  <si>
    <t>Wpływy z innych lokalnych opłat pobieranych przez jednostki samorządu terytorialnego na podstawie odrębnych ustaw</t>
  </si>
  <si>
    <t>Wydatki na zakupy inwestycyjne jednostek budżetowych</t>
  </si>
  <si>
    <t>Dotacja celowa z budżetu na finansowanie lub dofinansowanie zadań zleconych do realizacji stowarzyszeniom</t>
  </si>
  <si>
    <t>GOSPODARKA MIESZKANIOWA</t>
  </si>
  <si>
    <t>Różne jednostki obsługi gospodarki mieszkaniowej</t>
  </si>
  <si>
    <t>0970</t>
  </si>
  <si>
    <t>Wpływy z różnych dochodów</t>
  </si>
  <si>
    <t>Koszty postępowania sądowego i prokuratorskiego</t>
  </si>
  <si>
    <t>Gospodarka gruntami i nieruchomościami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</si>
  <si>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</si>
  <si>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</si>
  <si>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</si>
  <si>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</si>
  <si>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</si>
  <si>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 xml:space="preserve">Wpłaty z tytułu odpłatnego nabycia prawa własności oraz prawa użytkowania wieczystego nieruchomości </t>
  </si>
  <si>
    <t>Różne wydatki na rzecz osób fizycznych</t>
  </si>
  <si>
    <t>DZIAŁALNOŚĆ USŁUGOWA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</si>
  <si>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</si>
  <si>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</si>
  <si>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</si>
  <si>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</si>
  <si>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</si>
  <si>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</si>
  <si>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</si>
  <si>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</si>
  <si>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Rady gmin (miast i miast na prawach powiatu)</t>
  </si>
  <si>
    <t>Szkolenia pracowników niebędących członkami korpusu służby cywilnej</t>
  </si>
  <si>
    <t>Urzędy gmin (miast i miast na prawach powiatu)</t>
  </si>
  <si>
    <t>Dochody jednostek samorządu terytorialnego związane z realizacją zadań z zakresu administracji rządowej oraz innych zadań zleconych ustawami</t>
  </si>
  <si>
    <t>Wpłaty na PFRON</t>
  </si>
  <si>
    <t>Wynagrodzenie bezosobowe</t>
  </si>
  <si>
    <t>Zakup usług zdrowotnych</t>
  </si>
  <si>
    <t>Podróże służbowe zagraniczne</t>
  </si>
  <si>
    <t>Odpisy na zakładowy fundusz świadczeń socjalnych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</si>
  <si>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</si>
  <si>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</si>
  <si>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</si>
  <si>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</si>
  <si>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</si>
  <si>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</si>
  <si>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</si>
  <si>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</si>
  <si>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</si>
  <si>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 xml:space="preserve">Wpływy z podatku dochodowego od osób fizycznych </t>
  </si>
  <si>
    <t>0350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</si>
  <si>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</si>
  <si>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</si>
  <si>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</si>
  <si>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</si>
  <si>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</si>
  <si>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</si>
  <si>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0340</t>
  </si>
  <si>
    <t>0500</t>
  </si>
  <si>
    <t>Wpływy z podatku rolnego, podatku leśnego, podatku od spadków i darowizn, podatku od czynności cywilnoprawnych oraz podatków i opłat lokalnych od osób fizycznych</t>
  </si>
  <si>
    <t>0360</t>
  </si>
  <si>
    <t>0370</t>
  </si>
  <si>
    <t>0430</t>
  </si>
  <si>
    <t>Wpływy z opłaty targowej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</si>
  <si>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</si>
  <si>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</si>
  <si>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</si>
  <si>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</si>
  <si>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</si>
  <si>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</si>
  <si>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</si>
  <si>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</si>
  <si>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</si>
  <si>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</si>
  <si>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</si>
  <si>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</si>
  <si>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</si>
  <si>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</si>
  <si>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</si>
  <si>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</si>
  <si>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Rezerwy ogólne i celowe</t>
  </si>
  <si>
    <t>Rezerwy</t>
  </si>
  <si>
    <t>OŚWIATA I WYCHOWANIE</t>
  </si>
  <si>
    <t>Szkoły podstawowe</t>
  </si>
  <si>
    <t>Stypendia dla uczniów</t>
  </si>
  <si>
    <t xml:space="preserve">Przedszkola 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</si>
  <si>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</si>
  <si>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</si>
  <si>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</si>
  <si>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</si>
  <si>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</si>
  <si>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POMOC SPOŁECZNA</t>
  </si>
  <si>
    <t>Domy pomocy społecznej</t>
  </si>
  <si>
    <t>Świadczenia społeczne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</si>
  <si>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</si>
  <si>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</t>
  </si>
  <si>
    <t>Zasiłki i pomoc w naturze oraz składki na ubezpieczenie społeczne</t>
  </si>
  <si>
    <t>Dodatki mieszkaniowe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</si>
  <si>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</si>
  <si>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</si>
  <si>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</si>
  <si>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</si>
  <si>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</si>
  <si>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</si>
  <si>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</si>
  <si>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</si>
  <si>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</si>
  <si>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</si>
  <si>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</si>
  <si>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</si>
  <si>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</si>
  <si>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</si>
  <si>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Zadania w zakresie kultury fizycznej i sportu</t>
  </si>
  <si>
    <t>DOCHODY</t>
  </si>
  <si>
    <t>Wykonanie</t>
  </si>
  <si>
    <t>WYDATKI</t>
  </si>
  <si>
    <t>0330</t>
  </si>
  <si>
    <t>0460</t>
  </si>
  <si>
    <t>Wpływy z opłaty eksploatacyjnej</t>
  </si>
  <si>
    <t>Dotacja celowa z budżetu dla pozostałych jednostek zaliczanych do sektora finansów publicznych</t>
  </si>
  <si>
    <t>Gospodarka odpadami</t>
  </si>
  <si>
    <t>4530</t>
  </si>
  <si>
    <t>4610</t>
  </si>
  <si>
    <t>01095</t>
  </si>
  <si>
    <t>3020</t>
  </si>
  <si>
    <t xml:space="preserve">OGÓŁEM:   </t>
  </si>
  <si>
    <t>Drogi publiczne gminne</t>
  </si>
  <si>
    <t>Wydatki osobowe niezaliczone do wynagrodzeń</t>
  </si>
  <si>
    <t>Zakup usług obejmujących wykonanie ekspertyz, analiz i opinii</t>
  </si>
  <si>
    <t>Obiekty sportowe</t>
  </si>
  <si>
    <t>4260</t>
  </si>
  <si>
    <t>4520</t>
  </si>
  <si>
    <t xml:space="preserve">Opłaty na rzecz budżetów jednostek samorządu terytorialnego </t>
  </si>
  <si>
    <t>Odsetki od samorządowych papierów wartościowych lub zaciągniętych przez jednostkę samorządu terytorialnego kredytów i pożyczek</t>
  </si>
  <si>
    <t>Zasiłki stałe</t>
  </si>
  <si>
    <t>0830</t>
  </si>
  <si>
    <t>Wpływy z usług</t>
  </si>
  <si>
    <t>Wpływy i wydatki związane z gromadzeniem środków z opłat i kar za korzystanie ze środowiska</t>
  </si>
  <si>
    <t>Zwalczanie narkomanii</t>
  </si>
  <si>
    <t>01008</t>
  </si>
  <si>
    <t>Melioracje wodne</t>
  </si>
  <si>
    <t>% wyk.</t>
  </si>
  <si>
    <t xml:space="preserve">Kary i odszkodowania wypłacane na rzecz osób fizycznych </t>
  </si>
  <si>
    <t>6050</t>
  </si>
  <si>
    <t xml:space="preserve">Różne wydatki na rzecz osób fizycznych </t>
  </si>
  <si>
    <t>Zadania w zakresie przeciwdziałania przemocy w rodzinie</t>
  </si>
  <si>
    <t xml:space="preserve">KULTURA FIZYCZNA </t>
  </si>
  <si>
    <t>Wpływy z innych opłat stanowiących dochody jednostek samorządu terytorialnego na podstawie odrębnych ustaw</t>
  </si>
  <si>
    <t>Dotacje celowe z budżetu jednostki samorządu terytorialnego, udzielone w trybie art. 221 ustawy, na finansowanie lub dofinansowanie zadań zleconych do realizacji organizacjom prowadzącym działalność pożytku publicznego</t>
  </si>
  <si>
    <t xml:space="preserve">Wynagrodzenia agencyjno-prowizyjne </t>
  </si>
  <si>
    <t>Rodziny zastępcze</t>
  </si>
  <si>
    <t>Infrastruktura telekomunikacyjna</t>
  </si>
  <si>
    <t>Usuwanie skutków klęsk żywiołowych</t>
  </si>
  <si>
    <t>Opłaty na rzecz budżetu państwa</t>
  </si>
  <si>
    <t xml:space="preserve">Koszty postępowania sądowego i prokuratorskiego </t>
  </si>
  <si>
    <t xml:space="preserve">Dotacje celowe z budżetu na finansowanie lub dofinansowanie kosztów realizacji inwestycji i zakupów inwestycyjnych jednostek nie zaliczanych do sektora finansów publicznych </t>
  </si>
  <si>
    <t>Opłaty za administrowanie i czynsze za budynki, lokale i pomieszczenia garażowe</t>
  </si>
  <si>
    <t>Zakup usług przez jednostki samorządu terytorialnego od innych jednostek samorządu terytorialnego</t>
  </si>
  <si>
    <t>2010</t>
  </si>
  <si>
    <t xml:space="preserve">Wydatki osobowe niezaliczone do wynagrodzeń </t>
  </si>
  <si>
    <t>Drogi wewnętrzne</t>
  </si>
  <si>
    <t xml:space="preserve">Plany zagospodarowania przestrzennego </t>
  </si>
  <si>
    <t>Zakup usług obejmujących tłumaczenia</t>
  </si>
  <si>
    <t>4430</t>
  </si>
  <si>
    <t xml:space="preserve">Opłaty z tytułu zakupu usług telekomunikacyjnych </t>
  </si>
  <si>
    <t>Realizacja zadań wymagających stosowania specjalnej nauki i metod pracy dla dzieci i młodzieży w szkołach podstawowych, gimnazjach, liceach ogólnokształcących, liceach profilowanych i szkołach zawodowych oraz szkołach artystycznych</t>
  </si>
  <si>
    <t>Opłaty z tytułu zakupu usług telekomunikacyjnych</t>
  </si>
  <si>
    <t xml:space="preserve">Wpływy z innych lokalnych opłat pobieranych przez jednostki samorządu terytorialnego na podstawie odrębnych ustaw </t>
  </si>
  <si>
    <t>0550</t>
  </si>
  <si>
    <t>Wpływy z opłat z tytułu użytkowania wieczystego nieruchomości</t>
  </si>
  <si>
    <t>Dotacje celowe otrzymane z budżetu państwa na realizację zadań bieżących z zakresu administracji rządowej oraz innych zadań zleconych gminie (związkom gmin, związkom powiatowo-gminnym) ustawami</t>
  </si>
  <si>
    <t xml:space="preserve">Wpływy z pozostałych odsetek </t>
  </si>
  <si>
    <t>2460</t>
  </si>
  <si>
    <t>Świadczenia wychowawcze</t>
  </si>
  <si>
    <t>01078</t>
  </si>
  <si>
    <t>4210</t>
  </si>
  <si>
    <t>Nagrody konkursowe</t>
  </si>
  <si>
    <t xml:space="preserve">Nagrody konkursowe </t>
  </si>
  <si>
    <t xml:space="preserve">Wydatki inwestycyjne jednostek budżetowych </t>
  </si>
  <si>
    <t xml:space="preserve">Środki otrzymane od pozostałych jednostek zaliczanych do sektora finansów publicznych na realizacje zadań bieżących   jednostek zaliczanych do sektora finansów publicznych  </t>
  </si>
  <si>
    <t>Zakup środków dydaktycznych i książek</t>
  </si>
  <si>
    <t xml:space="preserve">Zakup usług pozostałych </t>
  </si>
  <si>
    <t>4010</t>
  </si>
  <si>
    <t>4110</t>
  </si>
  <si>
    <t>Składki na ubezpieczenia społeczne</t>
  </si>
  <si>
    <t>Dotacje celowe z budżetu jednostki samorządu terytorialnego, udzielone w trybie art. 221ustawy, na finansowanie lub dofinansowanie zadań zleconych do realizacji organizacjom prowadzącym działalność pożytku publicznego</t>
  </si>
  <si>
    <t xml:space="preserve">Wynagrodzenia bezosobowe </t>
  </si>
  <si>
    <t>4120</t>
  </si>
  <si>
    <t>4140</t>
  </si>
  <si>
    <t>4280</t>
  </si>
  <si>
    <t>4440</t>
  </si>
  <si>
    <t>Ośrodki wsparcia</t>
  </si>
  <si>
    <t>0400</t>
  </si>
  <si>
    <t>Wpływy z opłaty produktowej</t>
  </si>
  <si>
    <t>Dotacje celowe otrzymane z budżetu państwa na realizację własnych zadań bieżących gmin (związków gmin, związkom powiatowo-gminnych)</t>
  </si>
  <si>
    <t>--/--</t>
  </si>
  <si>
    <t>Dotacje celowe otrzymane z budżetu państwa na realizację własnych zadań bieżących gmin (związków gmin, związków powiatowo-gminnych)</t>
  </si>
  <si>
    <t>4270</t>
  </si>
  <si>
    <t>4170</t>
  </si>
  <si>
    <t>4300</t>
  </si>
  <si>
    <t>Muzea</t>
  </si>
  <si>
    <t>2910</t>
  </si>
  <si>
    <t>Wpływy z podatku od nieruchomości</t>
  </si>
  <si>
    <t>Wpływy z podatku leśnego</t>
  </si>
  <si>
    <t xml:space="preserve">Wpływy z podatku od środków transportowych </t>
  </si>
  <si>
    <t>Wpływy z podatku rolnego</t>
  </si>
  <si>
    <t>Dotacje otrzymane z państwowych funduszy celowych na finansowanie lub dofinansowanie kosztów realizacji inwestycji i zakupów inwestycyjnych jednostek sekatora finansów publicznych</t>
  </si>
  <si>
    <t>Wpływy z podatku od spadków i darowizn</t>
  </si>
  <si>
    <t>Wpływy z opłata od posiadania psów</t>
  </si>
  <si>
    <t>Wpływy z podatku od czynności cywilnoprawnych</t>
  </si>
  <si>
    <t>Wpływy z odsetek od nieterminowych wpłat z tytułu podatków i opłat</t>
  </si>
  <si>
    <t>Wpływy z pozostałych  odsetek</t>
  </si>
  <si>
    <t>Dotacje celowe przekazane gminie na zdania bieżące realizowane na podstawie porozumień (umów) między jednostkami samorządu terytorialnego</t>
  </si>
  <si>
    <t>Plan na 01.01.2017</t>
  </si>
  <si>
    <t>0940</t>
  </si>
  <si>
    <t>Wpływy z rozliczeń/zwrotów z lat ubiegłych</t>
  </si>
  <si>
    <t>Wpływy z podatku od działalności gospodarczej osób fizycznych, wpłacanego w formie karty podatkowej</t>
  </si>
  <si>
    <t>0640</t>
  </si>
  <si>
    <t>RODZINA</t>
  </si>
  <si>
    <t>2060</t>
  </si>
  <si>
    <t>85501</t>
  </si>
  <si>
    <t>Świadczenia rodzinne, świadczenia z funduszu alimentacyjnego oraz składki na ubezpieczenia emerytalne i rentowe z ubezpieczenia społecznego</t>
  </si>
  <si>
    <t>zakup usług pozostałych</t>
  </si>
  <si>
    <t xml:space="preserve">Zakup materiałów i wyposażenia </t>
  </si>
  <si>
    <t>Podatek od towarów i usług VAT</t>
  </si>
  <si>
    <t>4040</t>
  </si>
  <si>
    <t>Komendy powiatowe Policji</t>
  </si>
  <si>
    <t>Pomoc materialna dla uczniów o charakterze socjalnym</t>
  </si>
  <si>
    <t>Pomoc materialna dla uczniów o charakterze motywacyjnym</t>
  </si>
  <si>
    <t>3110</t>
  </si>
  <si>
    <t>4410</t>
  </si>
  <si>
    <t>4580</t>
  </si>
  <si>
    <t>4700</t>
  </si>
  <si>
    <t>4360</t>
  </si>
  <si>
    <t>Wpieranie rodziny</t>
  </si>
  <si>
    <t xml:space="preserve">Wydatki niezaliczone do wynagrodzeń </t>
  </si>
  <si>
    <t xml:space="preserve">4210 </t>
  </si>
  <si>
    <t>4330</t>
  </si>
  <si>
    <t xml:space="preserve">Zakup usług przez jednostki samorządu terytorialnego od innych jednostek samorządu terytorialnego </t>
  </si>
  <si>
    <t xml:space="preserve">wynagrodzenia bezosobowe </t>
  </si>
  <si>
    <t>4390</t>
  </si>
  <si>
    <t>0950</t>
  </si>
  <si>
    <t>0570</t>
  </si>
  <si>
    <t>Wpływy z tytułu kosztów egzekucyjnych, opłaty komorniczej i kosztów upomnień</t>
  </si>
  <si>
    <t>Wpływy i wydatki związane z gromadzeniem środków z opłat produktowych</t>
  </si>
  <si>
    <t>Wpływy z tytułu kosztów egzekucyjnych , opłaty komorniczej i kosztów upomnień</t>
  </si>
  <si>
    <t>Dotacje celowe z budżetu na finansowanie lub dofinansowanie kosztów realizacji inwestycji i zakupów inwestycyjnych innych jednostek sektora finansów publicznych</t>
  </si>
  <si>
    <t xml:space="preserve">Dotacja celowa otrzymana z tytułu pomocy finansowej udzielanej między jednostkami samorządu terytorialnego na dofinansowanie własnych zadań bieżących </t>
  </si>
  <si>
    <t xml:space="preserve">Wpływy z tytułu kar i odszkodowań wynikających z umów </t>
  </si>
  <si>
    <t xml:space="preserve">Zakup usług remontowych </t>
  </si>
  <si>
    <t>Wpływy z tytułu kosztów egzekucyjnych, opłaty komorniczej i kosztów  upomnień</t>
  </si>
  <si>
    <t>Dotacja celowa otrzymana z tytułu pomocy finansowej udzielanej między jednostkami samorządu terytorialnego na dofinansowanie własnych zadań inwestycyjnych i zakupów inwestycyjnych</t>
  </si>
  <si>
    <t>wydatki inwestycyjne jednostek budżetowych</t>
  </si>
  <si>
    <t>Wpływy z najmu i dzierżawy składników majątkowych Skarbu Państwa, jednostek samorządu terytorialnego lub innych jednostek zaliczanych do sektora finansów publicznych oraz innych umów o podobnym charakterze</t>
  </si>
  <si>
    <t xml:space="preserve">Pomoc w zakresie dożywiania </t>
  </si>
  <si>
    <t xml:space="preserve">Dotacje celowe z budżetu jednostki samorządu terytorialnego, udzielone w trybie art.. 221 ustawy, na finansowanie lub dofinansowanie zadań zleconych do realizacji organizacjom prowadzącym działalność pożytku publicznego </t>
  </si>
  <si>
    <t>Dotacje celowe otrzymane z budżetu państwa na zadania z zakresu administracji rządowej zlecone gminom (związkom gmin, związkom powiatowo-gminnym), związane z realizacją świadczenia wychowawczego stanowiącego pomoc państwa w wychowaniu dzieci</t>
  </si>
  <si>
    <t xml:space="preserve">Zwrot dotacji oraz płatności wykorzystanych niezgodnie z przeznaczaniem lub wykorzystanych z naruszeniem procedur, o których mowa w art.. 184 ustawy, pobranych nienależnie lub w nadmiernej wysokości </t>
  </si>
  <si>
    <t xml:space="preserve">opłaty z tytułu zakupu usług telekomunikacyjnych </t>
  </si>
  <si>
    <t xml:space="preserve">Podróże służbowe krajowe </t>
  </si>
  <si>
    <t xml:space="preserve">Dochody jednostek samorządu terytorialnego związane z realizacja zadań z zakresu administracji rządowej oraz innych zleconych ustawami </t>
  </si>
  <si>
    <t>Działalność placówek opiekuńczo-wychowawczych</t>
  </si>
  <si>
    <t xml:space="preserve">Pozostała działalność </t>
  </si>
  <si>
    <t>Wpływy z tytułu grzywien, mandatów i innych kar Pieniężnach od osób fizycznych</t>
  </si>
  <si>
    <t>Wpływy z pozostałych odsetek</t>
  </si>
  <si>
    <t>Wpływy z najmu i dzierżawy składników majątkowych Skarbu Państwa, jst lub jednostek zaliczanych do sektora finansów publicznych oraz innych umów o podobnym charakterze</t>
  </si>
  <si>
    <t>PLAN I WYKONANIE DOCHODÓW I WYDATKÓW BUDŻETOWYCH ZA 2017 ROK</t>
  </si>
  <si>
    <t>Plan na 31.12.2017</t>
  </si>
  <si>
    <t>wpływy z różnych dochodów</t>
  </si>
  <si>
    <t>Środki otrzymane od pozostałych jednostek zaliczanych do sektora finansów publicznych na realizację zadań bieżących do sektora finansów publicznych</t>
  </si>
  <si>
    <t xml:space="preserve">Uzupełnienie subwencji ogólnej dla jednostek samorządu terytorialnego </t>
  </si>
  <si>
    <t>Środki na uzupełnienie dochodów gmin</t>
  </si>
  <si>
    <t>0580</t>
  </si>
  <si>
    <t>2400</t>
  </si>
  <si>
    <t xml:space="preserve">Wpływy do budżetu pozostałości środków finansowych gromadzonych na wydzielonym rachunku jednostki budżetowej </t>
  </si>
  <si>
    <t xml:space="preserve">Dotacje celowe otrzymane z budżetu państwa na realizacje zadań bieżących gmin z zakresu edukacyjnej opieki wychowawczej finansowanych w całości przez budżet państwa w ramach programów rządowych </t>
  </si>
  <si>
    <t>Karta Dużej Rodziny</t>
  </si>
  <si>
    <t>wpływy z odsetek od nieterminowych wpłat z tytułu podatków i opłat</t>
  </si>
  <si>
    <t>Wpływy z tytułu grzywien i innych kar pieniężnach od osób prawnych i innych jednostek organizacyjnych</t>
  </si>
  <si>
    <t>6330</t>
  </si>
  <si>
    <t>Koszty emisji samorządowych papierów wartościowych oraz inne opłaty i prowizje</t>
  </si>
  <si>
    <t>Realizacja zadań wymagających stosowania specjalnej nauki i metod pracy dla dzieci i młodzieży w szkołach podstawowych, gimnazjach, liceach ogólnokształcących</t>
  </si>
  <si>
    <t>zakup żywności</t>
  </si>
  <si>
    <t>Wpłaty jednostek na państwowy fundusz celowy na finansowanie lub dofinansowanie zadań inwestycyjnych</t>
  </si>
  <si>
    <t>Dotacje celowe z budżetu na finansowanie lub dofinansowanie kosztów realizacji inwestycji i zakupów inwestycyjnych jednostek nie zaliczanych do sektora finansów publicznych</t>
  </si>
  <si>
    <t>Dotacje celowe otrzymane z budżetu państwa na realizację inwestycji i zakupów inwestycyjnych własnych gmin (związków gmin z związków powiatowo-gminnych)</t>
  </si>
  <si>
    <t xml:space="preserve">Inne formy pomocy dla uczniów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</si>
</sst>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Czcionka tekstu podstawowego"/>
      <family val="2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  <font>
      <i/>
      <u val="single"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/>
    </xf>
    <xf numFmtId="4" fontId="57" fillId="0" borderId="11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4" fontId="59" fillId="0" borderId="13" xfId="0" applyNumberFormat="1" applyFont="1" applyBorder="1" applyAlignment="1">
      <alignment/>
    </xf>
    <xf numFmtId="0" fontId="59" fillId="0" borderId="14" xfId="0" applyFont="1" applyBorder="1" applyAlignment="1">
      <alignment/>
    </xf>
    <xf numFmtId="49" fontId="59" fillId="0" borderId="14" xfId="0" applyNumberFormat="1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4" fontId="59" fillId="0" borderId="16" xfId="0" applyNumberFormat="1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left" vertical="center"/>
    </xf>
    <xf numFmtId="4" fontId="58" fillId="0" borderId="14" xfId="0" applyNumberFormat="1" applyFont="1" applyBorder="1" applyAlignment="1">
      <alignment/>
    </xf>
    <xf numFmtId="4" fontId="58" fillId="0" borderId="16" xfId="0" applyNumberFormat="1" applyFont="1" applyBorder="1" applyAlignment="1">
      <alignment/>
    </xf>
    <xf numFmtId="0" fontId="59" fillId="0" borderId="14" xfId="0" applyFont="1" applyBorder="1" applyAlignment="1">
      <alignment horizontal="right" vertical="center"/>
    </xf>
    <xf numFmtId="0" fontId="59" fillId="0" borderId="14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7" xfId="0" applyFont="1" applyBorder="1" applyAlignment="1">
      <alignment vertical="center"/>
    </xf>
    <xf numFmtId="4" fontId="59" fillId="0" borderId="17" xfId="0" applyNumberFormat="1" applyFont="1" applyBorder="1" applyAlignment="1">
      <alignment/>
    </xf>
    <xf numFmtId="4" fontId="59" fillId="0" borderId="18" xfId="0" applyNumberFormat="1" applyFont="1" applyBorder="1" applyAlignment="1">
      <alignment/>
    </xf>
    <xf numFmtId="0" fontId="58" fillId="0" borderId="12" xfId="0" applyFont="1" applyBorder="1" applyAlignment="1">
      <alignment horizontal="center" vertical="center"/>
    </xf>
    <xf numFmtId="4" fontId="58" fillId="0" borderId="19" xfId="0" applyNumberFormat="1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left" vertical="center"/>
    </xf>
    <xf numFmtId="4" fontId="59" fillId="0" borderId="12" xfId="0" applyNumberFormat="1" applyFont="1" applyBorder="1" applyAlignment="1">
      <alignment/>
    </xf>
    <xf numFmtId="4" fontId="59" fillId="0" borderId="19" xfId="0" applyNumberFormat="1" applyFont="1" applyBorder="1" applyAlignment="1">
      <alignment/>
    </xf>
    <xf numFmtId="0" fontId="59" fillId="0" borderId="14" xfId="0" applyFont="1" applyBorder="1" applyAlignment="1">
      <alignment horizontal="right"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horizontal="right" vertical="center"/>
    </xf>
    <xf numFmtId="0" fontId="59" fillId="0" borderId="17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right" vertical="center"/>
    </xf>
    <xf numFmtId="4" fontId="57" fillId="0" borderId="14" xfId="0" applyNumberFormat="1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4" fontId="57" fillId="0" borderId="15" xfId="0" applyNumberFormat="1" applyFont="1" applyBorder="1" applyAlignment="1">
      <alignment/>
    </xf>
    <xf numFmtId="0" fontId="59" fillId="0" borderId="14" xfId="0" applyFont="1" applyBorder="1" applyAlignment="1">
      <alignment wrapText="1"/>
    </xf>
    <xf numFmtId="0" fontId="59" fillId="0" borderId="14" xfId="0" applyFont="1" applyBorder="1" applyAlignment="1">
      <alignment vertical="center" wrapText="1"/>
    </xf>
    <xf numFmtId="4" fontId="59" fillId="0" borderId="20" xfId="0" applyNumberFormat="1" applyFont="1" applyBorder="1" applyAlignment="1">
      <alignment/>
    </xf>
    <xf numFmtId="4" fontId="57" fillId="0" borderId="13" xfId="0" applyNumberFormat="1" applyFont="1" applyBorder="1" applyAlignment="1">
      <alignment/>
    </xf>
    <xf numFmtId="4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4" fontId="59" fillId="0" borderId="21" xfId="0" applyNumberFormat="1" applyFont="1" applyBorder="1" applyAlignment="1">
      <alignment/>
    </xf>
    <xf numFmtId="0" fontId="58" fillId="0" borderId="14" xfId="0" applyFont="1" applyBorder="1" applyAlignment="1">
      <alignment vertical="center"/>
    </xf>
    <xf numFmtId="0" fontId="59" fillId="0" borderId="17" xfId="0" applyFont="1" applyBorder="1" applyAlignment="1">
      <alignment vertical="center" wrapText="1"/>
    </xf>
    <xf numFmtId="0" fontId="59" fillId="0" borderId="12" xfId="0" applyFont="1" applyBorder="1" applyAlignment="1">
      <alignment horizontal="right" vertical="center"/>
    </xf>
    <xf numFmtId="0" fontId="59" fillId="0" borderId="12" xfId="0" applyFont="1" applyBorder="1" applyAlignment="1">
      <alignment vertical="center" wrapText="1"/>
    </xf>
    <xf numFmtId="4" fontId="58" fillId="0" borderId="17" xfId="0" applyNumberFormat="1" applyFont="1" applyBorder="1" applyAlignment="1">
      <alignment/>
    </xf>
    <xf numFmtId="0" fontId="58" fillId="0" borderId="22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4" fontId="59" fillId="0" borderId="23" xfId="0" applyNumberFormat="1" applyFont="1" applyBorder="1" applyAlignment="1">
      <alignment/>
    </xf>
    <xf numFmtId="4" fontId="59" fillId="0" borderId="17" xfId="0" applyNumberFormat="1" applyFont="1" applyBorder="1" applyAlignment="1">
      <alignment vertical="center"/>
    </xf>
    <xf numFmtId="4" fontId="58" fillId="0" borderId="14" xfId="0" applyNumberFormat="1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4" fontId="57" fillId="0" borderId="11" xfId="0" applyNumberFormat="1" applyFont="1" applyBorder="1" applyAlignment="1">
      <alignment vertical="center"/>
    </xf>
    <xf numFmtId="4" fontId="57" fillId="0" borderId="24" xfId="0" applyNumberFormat="1" applyFont="1" applyBorder="1" applyAlignment="1">
      <alignment vertical="center"/>
    </xf>
    <xf numFmtId="4" fontId="58" fillId="0" borderId="15" xfId="0" applyNumberFormat="1" applyFont="1" applyBorder="1" applyAlignment="1">
      <alignment vertical="center"/>
    </xf>
    <xf numFmtId="4" fontId="56" fillId="0" borderId="11" xfId="0" applyNumberFormat="1" applyFont="1" applyBorder="1" applyAlignment="1">
      <alignment vertical="center"/>
    </xf>
    <xf numFmtId="4" fontId="59" fillId="0" borderId="14" xfId="0" applyNumberFormat="1" applyFont="1" applyBorder="1" applyAlignment="1">
      <alignment vertical="center"/>
    </xf>
    <xf numFmtId="4" fontId="59" fillId="0" borderId="12" xfId="0" applyNumberFormat="1" applyFont="1" applyBorder="1" applyAlignment="1">
      <alignment vertical="center"/>
    </xf>
    <xf numFmtId="4" fontId="59" fillId="0" borderId="16" xfId="0" applyNumberFormat="1" applyFont="1" applyBorder="1" applyAlignment="1">
      <alignment vertical="center"/>
    </xf>
    <xf numFmtId="4" fontId="58" fillId="0" borderId="16" xfId="0" applyNumberFormat="1" applyFont="1" applyBorder="1" applyAlignment="1">
      <alignment vertical="center"/>
    </xf>
    <xf numFmtId="4" fontId="59" fillId="0" borderId="13" xfId="0" applyNumberFormat="1" applyFont="1" applyBorder="1" applyAlignment="1">
      <alignment vertical="center"/>
    </xf>
    <xf numFmtId="4" fontId="58" fillId="0" borderId="19" xfId="0" applyNumberFormat="1" applyFont="1" applyBorder="1" applyAlignment="1">
      <alignment vertical="center"/>
    </xf>
    <xf numFmtId="4" fontId="58" fillId="0" borderId="12" xfId="0" applyNumberFormat="1" applyFont="1" applyBorder="1" applyAlignment="1">
      <alignment vertical="center"/>
    </xf>
    <xf numFmtId="4" fontId="56" fillId="0" borderId="25" xfId="0" applyNumberFormat="1" applyFont="1" applyBorder="1" applyAlignment="1">
      <alignment vertical="center"/>
    </xf>
    <xf numFmtId="4" fontId="59" fillId="0" borderId="26" xfId="0" applyNumberFormat="1" applyFont="1" applyBorder="1" applyAlignment="1">
      <alignment/>
    </xf>
    <xf numFmtId="0" fontId="58" fillId="0" borderId="17" xfId="0" applyFont="1" applyBorder="1" applyAlignment="1">
      <alignment vertical="center"/>
    </xf>
    <xf numFmtId="4" fontId="59" fillId="0" borderId="15" xfId="0" applyNumberFormat="1" applyFont="1" applyBorder="1" applyAlignment="1">
      <alignment vertical="center"/>
    </xf>
    <xf numFmtId="4" fontId="57" fillId="0" borderId="14" xfId="0" applyNumberFormat="1" applyFont="1" applyBorder="1" applyAlignment="1">
      <alignment vertical="center"/>
    </xf>
    <xf numFmtId="4" fontId="58" fillId="0" borderId="13" xfId="0" applyNumberFormat="1" applyFont="1" applyBorder="1" applyAlignment="1">
      <alignment vertical="center"/>
    </xf>
    <xf numFmtId="4" fontId="57" fillId="0" borderId="27" xfId="0" applyNumberFormat="1" applyFont="1" applyBorder="1" applyAlignment="1">
      <alignment vertical="center"/>
    </xf>
    <xf numFmtId="49" fontId="58" fillId="0" borderId="12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4" fontId="58" fillId="0" borderId="21" xfId="0" applyNumberFormat="1" applyFont="1" applyBorder="1" applyAlignment="1">
      <alignment vertical="center"/>
    </xf>
    <xf numFmtId="4" fontId="59" fillId="0" borderId="28" xfId="0" applyNumberFormat="1" applyFont="1" applyBorder="1" applyAlignment="1">
      <alignment vertical="center"/>
    </xf>
    <xf numFmtId="4" fontId="58" fillId="0" borderId="28" xfId="0" applyNumberFormat="1" applyFont="1" applyBorder="1" applyAlignment="1">
      <alignment vertical="center"/>
    </xf>
    <xf numFmtId="4" fontId="58" fillId="0" borderId="29" xfId="0" applyNumberFormat="1" applyFont="1" applyBorder="1" applyAlignment="1">
      <alignment vertical="center"/>
    </xf>
    <xf numFmtId="4" fontId="58" fillId="0" borderId="17" xfId="0" applyNumberFormat="1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4" fontId="59" fillId="0" borderId="0" xfId="0" applyNumberFormat="1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26" xfId="0" applyFont="1" applyBorder="1" applyAlignment="1">
      <alignment/>
    </xf>
    <xf numFmtId="0" fontId="59" fillId="0" borderId="12" xfId="0" applyFont="1" applyBorder="1" applyAlignment="1">
      <alignment/>
    </xf>
    <xf numFmtId="4" fontId="58" fillId="0" borderId="18" xfId="0" applyNumberFormat="1" applyFont="1" applyBorder="1" applyAlignment="1">
      <alignment vertical="center"/>
    </xf>
    <xf numFmtId="0" fontId="59" fillId="0" borderId="14" xfId="0" applyFont="1" applyBorder="1" applyAlignment="1">
      <alignment horizontal="left" wrapText="1"/>
    </xf>
    <xf numFmtId="4" fontId="59" fillId="0" borderId="30" xfId="0" applyNumberFormat="1" applyFont="1" applyBorder="1" applyAlignment="1">
      <alignment vertical="center"/>
    </xf>
    <xf numFmtId="4" fontId="59" fillId="0" borderId="19" xfId="0" applyNumberFormat="1" applyFont="1" applyBorder="1" applyAlignment="1">
      <alignment vertical="center"/>
    </xf>
    <xf numFmtId="0" fontId="59" fillId="0" borderId="31" xfId="0" applyFont="1" applyBorder="1" applyAlignment="1">
      <alignment/>
    </xf>
    <xf numFmtId="0" fontId="59" fillId="0" borderId="16" xfId="0" applyFont="1" applyBorder="1" applyAlignment="1">
      <alignment horizontal="right" vertical="center"/>
    </xf>
    <xf numFmtId="49" fontId="59" fillId="0" borderId="16" xfId="0" applyNumberFormat="1" applyFont="1" applyBorder="1" applyAlignment="1">
      <alignment horizontal="left" vertical="center"/>
    </xf>
    <xf numFmtId="0" fontId="60" fillId="0" borderId="0" xfId="0" applyFont="1" applyAlignment="1">
      <alignment vertical="center" wrapText="1"/>
    </xf>
    <xf numFmtId="4" fontId="58" fillId="0" borderId="22" xfId="0" applyNumberFormat="1" applyFont="1" applyBorder="1" applyAlignment="1">
      <alignment vertical="center"/>
    </xf>
    <xf numFmtId="4" fontId="58" fillId="0" borderId="32" xfId="0" applyNumberFormat="1" applyFont="1" applyBorder="1" applyAlignment="1">
      <alignment vertical="center"/>
    </xf>
    <xf numFmtId="4" fontId="59" fillId="0" borderId="32" xfId="0" applyNumberFormat="1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0" fillId="0" borderId="14" xfId="0" applyFont="1" applyBorder="1" applyAlignment="1">
      <alignment vertical="center" wrapText="1"/>
    </xf>
    <xf numFmtId="0" fontId="59" fillId="0" borderId="17" xfId="0" applyFont="1" applyBorder="1" applyAlignment="1">
      <alignment/>
    </xf>
    <xf numFmtId="0" fontId="59" fillId="0" borderId="16" xfId="0" applyFont="1" applyBorder="1" applyAlignment="1">
      <alignment horizontal="left" vertical="center"/>
    </xf>
    <xf numFmtId="0" fontId="59" fillId="0" borderId="32" xfId="0" applyFont="1" applyBorder="1" applyAlignment="1">
      <alignment horizontal="right" vertical="center"/>
    </xf>
    <xf numFmtId="4" fontId="59" fillId="0" borderId="26" xfId="0" applyNumberFormat="1" applyFont="1" applyBorder="1" applyAlignment="1">
      <alignment vertical="center"/>
    </xf>
    <xf numFmtId="4" fontId="59" fillId="0" borderId="0" xfId="0" applyNumberFormat="1" applyFont="1" applyBorder="1" applyAlignment="1">
      <alignment/>
    </xf>
    <xf numFmtId="0" fontId="58" fillId="0" borderId="17" xfId="0" applyFont="1" applyBorder="1" applyAlignment="1">
      <alignment horizontal="center" vertical="center"/>
    </xf>
    <xf numFmtId="4" fontId="59" fillId="0" borderId="33" xfId="0" applyNumberFormat="1" applyFont="1" applyBorder="1" applyAlignment="1">
      <alignment/>
    </xf>
    <xf numFmtId="4" fontId="59" fillId="0" borderId="18" xfId="0" applyNumberFormat="1" applyFont="1" applyBorder="1" applyAlignment="1">
      <alignment vertical="center"/>
    </xf>
    <xf numFmtId="4" fontId="57" fillId="0" borderId="34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0" fontId="59" fillId="0" borderId="19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right" vertical="center" wrapText="1"/>
    </xf>
    <xf numFmtId="4" fontId="59" fillId="0" borderId="12" xfId="0" applyNumberFormat="1" applyFont="1" applyBorder="1" applyAlignment="1">
      <alignment horizontal="right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8" fillId="0" borderId="26" xfId="0" applyNumberFormat="1" applyFont="1" applyBorder="1" applyAlignment="1">
      <alignment vertical="center"/>
    </xf>
    <xf numFmtId="4" fontId="57" fillId="0" borderId="12" xfId="0" applyNumberFormat="1" applyFont="1" applyBorder="1" applyAlignment="1">
      <alignment vertical="center"/>
    </xf>
    <xf numFmtId="4" fontId="58" fillId="0" borderId="35" xfId="0" applyNumberFormat="1" applyFont="1" applyBorder="1" applyAlignment="1">
      <alignment vertical="center"/>
    </xf>
    <xf numFmtId="4" fontId="58" fillId="0" borderId="34" xfId="0" applyNumberFormat="1" applyFont="1" applyBorder="1" applyAlignment="1">
      <alignment vertical="center"/>
    </xf>
    <xf numFmtId="4" fontId="57" fillId="0" borderId="15" xfId="0" applyNumberFormat="1" applyFont="1" applyBorder="1" applyAlignment="1">
      <alignment vertical="center"/>
    </xf>
    <xf numFmtId="4" fontId="59" fillId="0" borderId="36" xfId="0" applyNumberFormat="1" applyFont="1" applyBorder="1" applyAlignment="1">
      <alignment vertical="center"/>
    </xf>
    <xf numFmtId="4" fontId="58" fillId="0" borderId="37" xfId="0" applyNumberFormat="1" applyFont="1" applyBorder="1" applyAlignment="1">
      <alignment vertical="center"/>
    </xf>
    <xf numFmtId="4" fontId="57" fillId="0" borderId="38" xfId="0" applyNumberFormat="1" applyFont="1" applyBorder="1" applyAlignment="1">
      <alignment vertical="center"/>
    </xf>
    <xf numFmtId="4" fontId="58" fillId="0" borderId="26" xfId="0" applyNumberFormat="1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9" fillId="0" borderId="33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4" fontId="58" fillId="0" borderId="30" xfId="0" applyNumberFormat="1" applyFont="1" applyBorder="1" applyAlignment="1">
      <alignment vertical="center"/>
    </xf>
    <xf numFmtId="0" fontId="59" fillId="0" borderId="14" xfId="0" applyFont="1" applyBorder="1" applyAlignment="1">
      <alignment horizontal="center"/>
    </xf>
    <xf numFmtId="4" fontId="59" fillId="0" borderId="37" xfId="0" applyNumberFormat="1" applyFont="1" applyBorder="1" applyAlignment="1">
      <alignment vertical="center"/>
    </xf>
    <xf numFmtId="0" fontId="59" fillId="0" borderId="2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4" fontId="58" fillId="0" borderId="39" xfId="0" applyNumberFormat="1" applyFont="1" applyBorder="1" applyAlignment="1">
      <alignment vertical="center"/>
    </xf>
    <xf numFmtId="0" fontId="59" fillId="0" borderId="33" xfId="0" applyFont="1" applyBorder="1" applyAlignment="1">
      <alignment vertical="center" wrapText="1"/>
    </xf>
    <xf numFmtId="4" fontId="57" fillId="0" borderId="4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" fontId="58" fillId="0" borderId="14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4" fontId="58" fillId="0" borderId="40" xfId="0" applyNumberFormat="1" applyFont="1" applyBorder="1" applyAlignment="1">
      <alignment vertical="center"/>
    </xf>
    <xf numFmtId="0" fontId="59" fillId="0" borderId="19" xfId="0" applyFont="1" applyBorder="1" applyAlignment="1">
      <alignment horizontal="right" vertical="center"/>
    </xf>
    <xf numFmtId="0" fontId="59" fillId="0" borderId="33" xfId="0" applyFont="1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9" fillId="0" borderId="41" xfId="0" applyFont="1" applyBorder="1" applyAlignment="1">
      <alignment horizontal="right" vertical="center"/>
    </xf>
    <xf numFmtId="4" fontId="59" fillId="0" borderId="31" xfId="0" applyNumberFormat="1" applyFont="1" applyBorder="1" applyAlignment="1">
      <alignment/>
    </xf>
    <xf numFmtId="0" fontId="58" fillId="0" borderId="3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4" fontId="59" fillId="0" borderId="0" xfId="0" applyNumberFormat="1" applyFont="1" applyBorder="1" applyAlignment="1">
      <alignment horizontal="right" vertical="center" wrapText="1"/>
    </xf>
    <xf numFmtId="4" fontId="59" fillId="0" borderId="14" xfId="0" applyNumberFormat="1" applyFont="1" applyBorder="1" applyAlignment="1">
      <alignment horizontal="center" vertical="center"/>
    </xf>
    <xf numFmtId="49" fontId="59" fillId="0" borderId="28" xfId="0" applyNumberFormat="1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8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58" fillId="0" borderId="12" xfId="0" applyFont="1" applyBorder="1" applyAlignment="1">
      <alignment/>
    </xf>
    <xf numFmtId="0" fontId="59" fillId="0" borderId="21" xfId="0" applyFont="1" applyBorder="1" applyAlignment="1">
      <alignment horizontal="right" vertical="center"/>
    </xf>
    <xf numFmtId="0" fontId="58" fillId="0" borderId="26" xfId="0" applyFont="1" applyBorder="1" applyAlignment="1">
      <alignment horizontal="center" vertical="center"/>
    </xf>
    <xf numFmtId="4" fontId="59" fillId="0" borderId="12" xfId="0" applyNumberFormat="1" applyFont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2" xfId="0" applyNumberFormat="1" applyFont="1" applyBorder="1" applyAlignment="1">
      <alignment horizontal="center" vertical="center"/>
    </xf>
    <xf numFmtId="4" fontId="59" fillId="0" borderId="42" xfId="0" applyNumberFormat="1" applyFont="1" applyBorder="1" applyAlignment="1">
      <alignment/>
    </xf>
    <xf numFmtId="4" fontId="59" fillId="0" borderId="43" xfId="0" applyNumberFormat="1" applyFont="1" applyBorder="1" applyAlignment="1">
      <alignment/>
    </xf>
    <xf numFmtId="4" fontId="59" fillId="0" borderId="41" xfId="0" applyNumberFormat="1" applyFont="1" applyBorder="1" applyAlignment="1">
      <alignment vertical="center"/>
    </xf>
    <xf numFmtId="4" fontId="59" fillId="0" borderId="44" xfId="0" applyNumberFormat="1" applyFont="1" applyBorder="1" applyAlignment="1">
      <alignment vertical="center"/>
    </xf>
    <xf numFmtId="4" fontId="58" fillId="0" borderId="28" xfId="0" applyNumberFormat="1" applyFont="1" applyBorder="1" applyAlignment="1">
      <alignment horizontal="right" vertical="center" wrapText="1"/>
    </xf>
    <xf numFmtId="4" fontId="59" fillId="0" borderId="45" xfId="0" applyNumberFormat="1" applyFont="1" applyBorder="1" applyAlignment="1">
      <alignment vertical="center"/>
    </xf>
    <xf numFmtId="49" fontId="59" fillId="0" borderId="12" xfId="0" applyNumberFormat="1" applyFont="1" applyBorder="1" applyAlignment="1">
      <alignment horizontal="center" vertical="center"/>
    </xf>
    <xf numFmtId="4" fontId="59" fillId="0" borderId="31" xfId="0" applyNumberFormat="1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 vertical="center"/>
    </xf>
    <xf numFmtId="4" fontId="58" fillId="0" borderId="0" xfId="0" applyNumberFormat="1" applyFont="1" applyBorder="1" applyAlignment="1">
      <alignment/>
    </xf>
    <xf numFmtId="4" fontId="59" fillId="0" borderId="28" xfId="0" applyNumberFormat="1" applyFont="1" applyBorder="1" applyAlignment="1">
      <alignment horizontal="right" vertical="center" wrapText="1"/>
    </xf>
    <xf numFmtId="0" fontId="56" fillId="0" borderId="3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4" fontId="59" fillId="0" borderId="32" xfId="0" applyNumberFormat="1" applyFont="1" applyBorder="1" applyAlignment="1">
      <alignment/>
    </xf>
    <xf numFmtId="0" fontId="60" fillId="0" borderId="21" xfId="0" applyFont="1" applyBorder="1" applyAlignment="1">
      <alignment horizontal="right" vertical="center" wrapText="1"/>
    </xf>
    <xf numFmtId="0" fontId="59" fillId="0" borderId="33" xfId="0" applyFont="1" applyBorder="1" applyAlignment="1">
      <alignment/>
    </xf>
    <xf numFmtId="0" fontId="58" fillId="0" borderId="26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/>
    </xf>
    <xf numFmtId="0" fontId="58" fillId="0" borderId="2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4" fontId="59" fillId="0" borderId="14" xfId="0" applyNumberFormat="1" applyFont="1" applyBorder="1" applyAlignment="1">
      <alignment horizontal="right" vertical="center" wrapText="1"/>
    </xf>
    <xf numFmtId="0" fontId="60" fillId="0" borderId="14" xfId="0" applyFont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/>
    </xf>
    <xf numFmtId="0" fontId="59" fillId="0" borderId="45" xfId="0" applyFont="1" applyBorder="1" applyAlignment="1">
      <alignment horizontal="right" vertical="center"/>
    </xf>
    <xf numFmtId="49" fontId="59" fillId="0" borderId="12" xfId="0" applyNumberFormat="1" applyFont="1" applyBorder="1" applyAlignment="1">
      <alignment horizontal="right" vertical="center"/>
    </xf>
    <xf numFmtId="4" fontId="59" fillId="0" borderId="26" xfId="0" applyNumberFormat="1" applyFont="1" applyBorder="1" applyAlignment="1">
      <alignment horizontal="center"/>
    </xf>
    <xf numFmtId="4" fontId="59" fillId="0" borderId="46" xfId="0" applyNumberFormat="1" applyFont="1" applyBorder="1" applyAlignment="1">
      <alignment/>
    </xf>
    <xf numFmtId="4" fontId="59" fillId="0" borderId="33" xfId="0" applyNumberFormat="1" applyFont="1" applyBorder="1" applyAlignment="1">
      <alignment horizontal="center"/>
    </xf>
    <xf numFmtId="0" fontId="59" fillId="0" borderId="43" xfId="0" applyFont="1" applyBorder="1" applyAlignment="1">
      <alignment horizontal="right" vertical="center"/>
    </xf>
    <xf numFmtId="4" fontId="59" fillId="0" borderId="42" xfId="0" applyNumberFormat="1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 wrapText="1"/>
    </xf>
    <xf numFmtId="4" fontId="59" fillId="0" borderId="19" xfId="0" applyNumberFormat="1" applyFont="1" applyBorder="1" applyAlignment="1">
      <alignment horizontal="right" vertical="center"/>
    </xf>
    <xf numFmtId="0" fontId="59" fillId="0" borderId="36" xfId="0" applyFont="1" applyBorder="1" applyAlignment="1">
      <alignment horizontal="right" vertical="center"/>
    </xf>
    <xf numFmtId="49" fontId="59" fillId="0" borderId="14" xfId="0" applyNumberFormat="1" applyFont="1" applyBorder="1" applyAlignment="1">
      <alignment vertical="center"/>
    </xf>
    <xf numFmtId="0" fontId="58" fillId="0" borderId="28" xfId="0" applyFont="1" applyBorder="1" applyAlignment="1">
      <alignment/>
    </xf>
    <xf numFmtId="0" fontId="58" fillId="0" borderId="19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4" fontId="59" fillId="0" borderId="14" xfId="0" applyNumberFormat="1" applyFont="1" applyBorder="1" applyAlignment="1">
      <alignment horizontal="right" vertical="center"/>
    </xf>
    <xf numFmtId="0" fontId="59" fillId="0" borderId="16" xfId="0" applyFont="1" applyBorder="1" applyAlignment="1">
      <alignment vertical="center"/>
    </xf>
    <xf numFmtId="0" fontId="58" fillId="0" borderId="26" xfId="0" applyFont="1" applyBorder="1" applyAlignment="1">
      <alignment horizontal="center" vertical="center"/>
    </xf>
    <xf numFmtId="4" fontId="59" fillId="0" borderId="39" xfId="0" applyNumberFormat="1" applyFont="1" applyBorder="1" applyAlignment="1">
      <alignment vertical="center"/>
    </xf>
    <xf numFmtId="4" fontId="58" fillId="0" borderId="47" xfId="0" applyNumberFormat="1" applyFont="1" applyBorder="1" applyAlignment="1">
      <alignment vertical="center"/>
    </xf>
    <xf numFmtId="4" fontId="58" fillId="0" borderId="48" xfId="0" applyNumberFormat="1" applyFont="1" applyBorder="1" applyAlignment="1">
      <alignment vertical="center"/>
    </xf>
    <xf numFmtId="4" fontId="58" fillId="0" borderId="38" xfId="0" applyNumberFormat="1" applyFont="1" applyBorder="1" applyAlignment="1">
      <alignment vertical="center"/>
    </xf>
    <xf numFmtId="4" fontId="57" fillId="0" borderId="47" xfId="0" applyNumberFormat="1" applyFont="1" applyBorder="1" applyAlignment="1">
      <alignment vertical="center"/>
    </xf>
    <xf numFmtId="4" fontId="57" fillId="0" borderId="48" xfId="0" applyNumberFormat="1" applyFont="1" applyBorder="1" applyAlignment="1">
      <alignment vertical="center"/>
    </xf>
    <xf numFmtId="0" fontId="59" fillId="0" borderId="21" xfId="0" applyFont="1" applyBorder="1" applyAlignment="1">
      <alignment vertical="center" wrapText="1"/>
    </xf>
    <xf numFmtId="4" fontId="58" fillId="0" borderId="33" xfId="0" applyNumberFormat="1" applyFont="1" applyBorder="1" applyAlignment="1">
      <alignment vertical="center"/>
    </xf>
    <xf numFmtId="4" fontId="59" fillId="0" borderId="14" xfId="0" applyNumberFormat="1" applyFont="1" applyBorder="1" applyAlignment="1">
      <alignment horizontal="left" vertical="center"/>
    </xf>
    <xf numFmtId="4" fontId="59" fillId="0" borderId="16" xfId="0" applyNumberFormat="1" applyFont="1" applyBorder="1" applyAlignment="1">
      <alignment horizontal="right" vertical="center"/>
    </xf>
    <xf numFmtId="4" fontId="59" fillId="0" borderId="49" xfId="0" applyNumberFormat="1" applyFont="1" applyBorder="1" applyAlignment="1">
      <alignment vertical="center"/>
    </xf>
    <xf numFmtId="0" fontId="61" fillId="0" borderId="14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/>
    </xf>
    <xf numFmtId="0" fontId="61" fillId="0" borderId="17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4" fontId="59" fillId="0" borderId="50" xfId="0" applyNumberFormat="1" applyFont="1" applyBorder="1" applyAlignment="1">
      <alignment vertical="center"/>
    </xf>
    <xf numFmtId="4" fontId="59" fillId="0" borderId="28" xfId="0" applyNumberFormat="1" applyFont="1" applyBorder="1" applyAlignment="1">
      <alignment/>
    </xf>
    <xf numFmtId="0" fontId="58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4" fontId="57" fillId="0" borderId="51" xfId="0" applyNumberFormat="1" applyFont="1" applyBorder="1" applyAlignment="1">
      <alignment vertical="center"/>
    </xf>
    <xf numFmtId="0" fontId="61" fillId="0" borderId="12" xfId="0" applyFont="1" applyBorder="1" applyAlignment="1">
      <alignment vertical="center" wrapText="1"/>
    </xf>
    <xf numFmtId="4" fontId="59" fillId="0" borderId="21" xfId="0" applyNumberFormat="1" applyFont="1" applyBorder="1" applyAlignment="1">
      <alignment horizontal="right" vertical="center" wrapText="1"/>
    </xf>
    <xf numFmtId="0" fontId="58" fillId="0" borderId="14" xfId="0" applyFont="1" applyBorder="1" applyAlignment="1">
      <alignment horizontal="center"/>
    </xf>
    <xf numFmtId="0" fontId="0" fillId="0" borderId="26" xfId="0" applyBorder="1" applyAlignment="1">
      <alignment/>
    </xf>
    <xf numFmtId="4" fontId="58" fillId="0" borderId="30" xfId="0" applyNumberFormat="1" applyFont="1" applyBorder="1" applyAlignment="1">
      <alignment/>
    </xf>
    <xf numFmtId="49" fontId="59" fillId="0" borderId="14" xfId="0" applyNumberFormat="1" applyFont="1" applyBorder="1" applyAlignment="1">
      <alignment horizontal="left" vertical="center" wrapText="1"/>
    </xf>
    <xf numFmtId="49" fontId="59" fillId="0" borderId="15" xfId="0" applyNumberFormat="1" applyFont="1" applyBorder="1" applyAlignment="1">
      <alignment horizontal="center" vertical="center"/>
    </xf>
    <xf numFmtId="4" fontId="57" fillId="0" borderId="52" xfId="0" applyNumberFormat="1" applyFont="1" applyBorder="1" applyAlignment="1">
      <alignment vertical="center"/>
    </xf>
    <xf numFmtId="4" fontId="58" fillId="0" borderId="14" xfId="0" applyNumberFormat="1" applyFont="1" applyBorder="1" applyAlignment="1">
      <alignment horizontal="right" vertical="center" wrapText="1"/>
    </xf>
    <xf numFmtId="4" fontId="58" fillId="0" borderId="16" xfId="0" applyNumberFormat="1" applyFont="1" applyBorder="1" applyAlignment="1">
      <alignment horizontal="center" vertical="center" wrapText="1"/>
    </xf>
    <xf numFmtId="4" fontId="58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28" xfId="0" applyFont="1" applyBorder="1" applyAlignment="1">
      <alignment/>
    </xf>
    <xf numFmtId="0" fontId="59" fillId="0" borderId="21" xfId="0" applyFont="1" applyBorder="1" applyAlignment="1">
      <alignment/>
    </xf>
    <xf numFmtId="4" fontId="59" fillId="0" borderId="33" xfId="0" applyNumberFormat="1" applyFont="1" applyBorder="1" applyAlignment="1">
      <alignment vertical="center"/>
    </xf>
    <xf numFmtId="0" fontId="58" fillId="0" borderId="44" xfId="0" applyFont="1" applyBorder="1" applyAlignment="1">
      <alignment horizontal="center" vertical="center"/>
    </xf>
    <xf numFmtId="0" fontId="59" fillId="0" borderId="28" xfId="0" applyFont="1" applyBorder="1" applyAlignment="1">
      <alignment vertical="center" wrapText="1"/>
    </xf>
    <xf numFmtId="4" fontId="58" fillId="0" borderId="18" xfId="0" applyNumberFormat="1" applyFont="1" applyBorder="1" applyAlignment="1">
      <alignment/>
    </xf>
    <xf numFmtId="4" fontId="59" fillId="0" borderId="17" xfId="0" applyNumberFormat="1" applyFont="1" applyBorder="1" applyAlignment="1">
      <alignment/>
    </xf>
    <xf numFmtId="4" fontId="58" fillId="0" borderId="42" xfId="0" applyNumberFormat="1" applyFont="1" applyBorder="1" applyAlignment="1">
      <alignment vertical="center"/>
    </xf>
    <xf numFmtId="0" fontId="56" fillId="0" borderId="26" xfId="0" applyFont="1" applyBorder="1" applyAlignment="1">
      <alignment vertical="center" wrapText="1"/>
    </xf>
    <xf numFmtId="4" fontId="58" fillId="0" borderId="17" xfId="0" applyNumberFormat="1" applyFont="1" applyBorder="1" applyAlignment="1">
      <alignment/>
    </xf>
    <xf numFmtId="4" fontId="58" fillId="0" borderId="26" xfId="0" applyNumberFormat="1" applyFont="1" applyBorder="1" applyAlignment="1">
      <alignment/>
    </xf>
    <xf numFmtId="4" fontId="58" fillId="0" borderId="12" xfId="0" applyNumberFormat="1" applyFont="1" applyBorder="1" applyAlignment="1">
      <alignment/>
    </xf>
    <xf numFmtId="0" fontId="58" fillId="0" borderId="12" xfId="0" applyFont="1" applyBorder="1" applyAlignment="1">
      <alignment horizontal="right" vertical="center"/>
    </xf>
    <xf numFmtId="49" fontId="59" fillId="0" borderId="16" xfId="0" applyNumberFormat="1" applyFont="1" applyBorder="1" applyAlignment="1">
      <alignment horizontal="left" vertical="center" wrapText="1"/>
    </xf>
    <xf numFmtId="4" fontId="59" fillId="0" borderId="36" xfId="0" applyNumberFormat="1" applyFont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/>
    </xf>
    <xf numFmtId="0" fontId="0" fillId="0" borderId="26" xfId="0" applyBorder="1" applyAlignment="1">
      <alignment/>
    </xf>
    <xf numFmtId="0" fontId="59" fillId="0" borderId="42" xfId="0" applyFont="1" applyBorder="1" applyAlignment="1">
      <alignment/>
    </xf>
    <xf numFmtId="0" fontId="59" fillId="0" borderId="42" xfId="0" applyFont="1" applyBorder="1" applyAlignment="1">
      <alignment horizontal="left" vertical="center"/>
    </xf>
    <xf numFmtId="0" fontId="59" fillId="0" borderId="14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center"/>
    </xf>
    <xf numFmtId="4" fontId="63" fillId="0" borderId="15" xfId="0" applyNumberFormat="1" applyFont="1" applyBorder="1" applyAlignment="1">
      <alignment vertical="center"/>
    </xf>
    <xf numFmtId="4" fontId="63" fillId="0" borderId="14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9" fontId="57" fillId="0" borderId="26" xfId="0" applyNumberFormat="1" applyFont="1" applyBorder="1" applyAlignment="1">
      <alignment vertical="center"/>
    </xf>
    <xf numFmtId="49" fontId="59" fillId="0" borderId="2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4" fontId="63" fillId="0" borderId="14" xfId="0" applyNumberFormat="1" applyFont="1" applyBorder="1" applyAlignment="1">
      <alignment/>
    </xf>
    <xf numFmtId="4" fontId="63" fillId="0" borderId="17" xfId="0" applyNumberFormat="1" applyFont="1" applyBorder="1" applyAlignment="1">
      <alignment/>
    </xf>
    <xf numFmtId="4" fontId="63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59" fillId="0" borderId="21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59" fillId="0" borderId="26" xfId="0" applyFont="1" applyBorder="1" applyAlignment="1">
      <alignment horizontal="center"/>
    </xf>
    <xf numFmtId="0" fontId="58" fillId="0" borderId="2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9" fillId="0" borderId="41" xfId="0" applyFont="1" applyBorder="1" applyAlignment="1">
      <alignment horizontal="left" vertical="center"/>
    </xf>
    <xf numFmtId="4" fontId="59" fillId="0" borderId="20" xfId="0" applyNumberFormat="1" applyFont="1" applyBorder="1" applyAlignment="1">
      <alignment vertical="center"/>
    </xf>
    <xf numFmtId="4" fontId="57" fillId="0" borderId="53" xfId="0" applyNumberFormat="1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4" fontId="58" fillId="0" borderId="54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horizontal="center" vertical="center"/>
    </xf>
    <xf numFmtId="49" fontId="59" fillId="0" borderId="36" xfId="0" applyNumberFormat="1" applyFont="1" applyBorder="1" applyAlignment="1">
      <alignment horizontal="left" vertical="center" wrapText="1"/>
    </xf>
    <xf numFmtId="49" fontId="59" fillId="0" borderId="14" xfId="0" applyNumberFormat="1" applyFont="1" applyBorder="1" applyAlignment="1">
      <alignment horizontal="right" vertical="center" wrapText="1"/>
    </xf>
    <xf numFmtId="49" fontId="61" fillId="0" borderId="36" xfId="0" applyNumberFormat="1" applyFont="1" applyBorder="1" applyAlignment="1">
      <alignment horizontal="left" vertical="center" wrapText="1"/>
    </xf>
    <xf numFmtId="0" fontId="58" fillId="0" borderId="26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4" fontId="59" fillId="0" borderId="26" xfId="0" applyNumberFormat="1" applyFont="1" applyFill="1" applyBorder="1" applyAlignment="1">
      <alignment vertical="center"/>
    </xf>
    <xf numFmtId="0" fontId="59" fillId="0" borderId="43" xfId="0" applyFont="1" applyBorder="1" applyAlignment="1">
      <alignment vertical="center"/>
    </xf>
    <xf numFmtId="4" fontId="58" fillId="0" borderId="41" xfId="0" applyNumberFormat="1" applyFont="1" applyBorder="1" applyAlignment="1">
      <alignment vertical="center"/>
    </xf>
    <xf numFmtId="0" fontId="59" fillId="0" borderId="44" xfId="0" applyFont="1" applyBorder="1" applyAlignment="1">
      <alignment vertical="center" wrapText="1"/>
    </xf>
    <xf numFmtId="0" fontId="59" fillId="0" borderId="31" xfId="0" applyFont="1" applyBorder="1" applyAlignment="1">
      <alignment horizontal="right" vertical="center"/>
    </xf>
    <xf numFmtId="4" fontId="56" fillId="0" borderId="14" xfId="0" applyNumberFormat="1" applyFont="1" applyBorder="1" applyAlignment="1">
      <alignment vertical="center"/>
    </xf>
    <xf numFmtId="4" fontId="56" fillId="0" borderId="21" xfId="0" applyNumberFormat="1" applyFont="1" applyBorder="1" applyAlignment="1">
      <alignment vertical="center"/>
    </xf>
    <xf numFmtId="49" fontId="57" fillId="0" borderId="1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4" fontId="58" fillId="0" borderId="3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" fontId="59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/>
    </xf>
    <xf numFmtId="0" fontId="58" fillId="0" borderId="35" xfId="0" applyFont="1" applyBorder="1" applyAlignment="1">
      <alignment horizontal="center" vertical="center"/>
    </xf>
    <xf numFmtId="4" fontId="63" fillId="0" borderId="18" xfId="0" applyNumberFormat="1" applyFont="1" applyBorder="1" applyAlignment="1">
      <alignment vertical="center"/>
    </xf>
    <xf numFmtId="4" fontId="57" fillId="0" borderId="28" xfId="0" applyNumberFormat="1" applyFont="1" applyBorder="1" applyAlignment="1">
      <alignment/>
    </xf>
    <xf numFmtId="4" fontId="57" fillId="0" borderId="21" xfId="0" applyNumberFormat="1" applyFont="1" applyBorder="1" applyAlignment="1">
      <alignment/>
    </xf>
    <xf numFmtId="4" fontId="58" fillId="0" borderId="21" xfId="0" applyNumberFormat="1" applyFont="1" applyBorder="1" applyAlignment="1">
      <alignment/>
    </xf>
    <xf numFmtId="49" fontId="56" fillId="0" borderId="34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4" fontId="58" fillId="0" borderId="13" xfId="0" applyNumberFormat="1" applyFont="1" applyBorder="1" applyAlignment="1">
      <alignment/>
    </xf>
    <xf numFmtId="49" fontId="59" fillId="0" borderId="21" xfId="0" applyNumberFormat="1" applyFont="1" applyBorder="1" applyAlignment="1">
      <alignment horizontal="left" vertical="center"/>
    </xf>
    <xf numFmtId="49" fontId="58" fillId="0" borderId="13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49" fontId="61" fillId="0" borderId="21" xfId="0" applyNumberFormat="1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4" fontId="5" fillId="0" borderId="24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4" fontId="59" fillId="0" borderId="30" xfId="0" applyNumberFormat="1" applyFont="1" applyBorder="1" applyAlignment="1">
      <alignment/>
    </xf>
    <xf numFmtId="0" fontId="56" fillId="0" borderId="12" xfId="0" applyFont="1" applyBorder="1" applyAlignment="1">
      <alignment vertical="center" wrapText="1"/>
    </xf>
    <xf numFmtId="4" fontId="58" fillId="0" borderId="31" xfId="0" applyNumberFormat="1" applyFont="1" applyBorder="1" applyAlignment="1">
      <alignment/>
    </xf>
    <xf numFmtId="0" fontId="61" fillId="0" borderId="16" xfId="0" applyFont="1" applyBorder="1" applyAlignment="1">
      <alignment wrapText="1"/>
    </xf>
    <xf numFmtId="4" fontId="59" fillId="0" borderId="45" xfId="0" applyNumberFormat="1" applyFont="1" applyBorder="1" applyAlignment="1">
      <alignment/>
    </xf>
    <xf numFmtId="4" fontId="58" fillId="0" borderId="45" xfId="0" applyNumberFormat="1" applyFont="1" applyBorder="1" applyAlignment="1">
      <alignment vertical="center"/>
    </xf>
    <xf numFmtId="49" fontId="57" fillId="0" borderId="12" xfId="0" applyNumberFormat="1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8" fillId="0" borderId="42" xfId="0" applyFont="1" applyBorder="1" applyAlignment="1">
      <alignment vertical="center"/>
    </xf>
    <xf numFmtId="4" fontId="59" fillId="0" borderId="55" xfId="0" applyNumberFormat="1" applyFont="1" applyBorder="1" applyAlignment="1">
      <alignment vertical="center"/>
    </xf>
    <xf numFmtId="4" fontId="59" fillId="0" borderId="56" xfId="0" applyNumberFormat="1" applyFont="1" applyBorder="1" applyAlignment="1">
      <alignment vertical="center"/>
    </xf>
    <xf numFmtId="49" fontId="58" fillId="0" borderId="26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top" wrapText="1"/>
    </xf>
    <xf numFmtId="4" fontId="58" fillId="0" borderId="15" xfId="0" applyNumberFormat="1" applyFont="1" applyBorder="1" applyAlignment="1">
      <alignment/>
    </xf>
    <xf numFmtId="0" fontId="59" fillId="0" borderId="21" xfId="0" applyFont="1" applyBorder="1" applyAlignment="1">
      <alignment horizontal="left" vertical="center"/>
    </xf>
    <xf numFmtId="49" fontId="58" fillId="0" borderId="28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vertical="center" wrapText="1"/>
    </xf>
    <xf numFmtId="49" fontId="59" fillId="0" borderId="15" xfId="0" applyNumberFormat="1" applyFont="1" applyBorder="1" applyAlignment="1">
      <alignment horizontal="right" vertical="center"/>
    </xf>
    <xf numFmtId="0" fontId="61" fillId="0" borderId="16" xfId="0" applyFont="1" applyBorder="1" applyAlignment="1">
      <alignment vertical="center" wrapText="1"/>
    </xf>
    <xf numFmtId="4" fontId="59" fillId="0" borderId="13" xfId="0" applyNumberFormat="1" applyFont="1" applyBorder="1" applyAlignment="1">
      <alignment horizontal="left" vertical="center"/>
    </xf>
    <xf numFmtId="4" fontId="58" fillId="0" borderId="33" xfId="0" applyNumberFormat="1" applyFont="1" applyBorder="1" applyAlignment="1">
      <alignment/>
    </xf>
    <xf numFmtId="49" fontId="58" fillId="0" borderId="45" xfId="0" applyNumberFormat="1" applyFont="1" applyBorder="1" applyAlignment="1">
      <alignment horizontal="center" vertical="center"/>
    </xf>
    <xf numFmtId="4" fontId="59" fillId="0" borderId="45" xfId="0" applyNumberFormat="1" applyFont="1" applyBorder="1" applyAlignment="1">
      <alignment horizontal="right" vertical="center"/>
    </xf>
    <xf numFmtId="49" fontId="58" fillId="0" borderId="15" xfId="0" applyNumberFormat="1" applyFont="1" applyBorder="1" applyAlignment="1">
      <alignment horizontal="right" vertical="center"/>
    </xf>
    <xf numFmtId="49" fontId="58" fillId="0" borderId="11" xfId="0" applyNumberFormat="1" applyFont="1" applyBorder="1" applyAlignment="1">
      <alignment horizontal="right" vertical="center"/>
    </xf>
    <xf numFmtId="49" fontId="59" fillId="0" borderId="44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right" vertical="center" wrapText="1"/>
    </xf>
    <xf numFmtId="0" fontId="61" fillId="0" borderId="19" xfId="0" applyFont="1" applyBorder="1" applyAlignment="1">
      <alignment horizontal="left" vertical="center" wrapText="1"/>
    </xf>
    <xf numFmtId="4" fontId="58" fillId="0" borderId="16" xfId="0" applyNumberFormat="1" applyFont="1" applyBorder="1" applyAlignment="1">
      <alignment horizontal="right" vertical="center"/>
    </xf>
    <xf numFmtId="0" fontId="59" fillId="0" borderId="3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/>
    </xf>
    <xf numFmtId="49" fontId="64" fillId="0" borderId="13" xfId="0" applyNumberFormat="1" applyFont="1" applyBorder="1" applyAlignment="1">
      <alignment horizontal="right" vertical="center"/>
    </xf>
    <xf numFmtId="49" fontId="58" fillId="0" borderId="14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9" fillId="0" borderId="41" xfId="0" applyFont="1" applyBorder="1" applyAlignment="1">
      <alignment vertical="center"/>
    </xf>
    <xf numFmtId="0" fontId="61" fillId="0" borderId="16" xfId="0" applyFont="1" applyBorder="1" applyAlignment="1">
      <alignment horizontal="left" vertical="center" wrapText="1"/>
    </xf>
    <xf numFmtId="0" fontId="59" fillId="0" borderId="41" xfId="0" applyFont="1" applyBorder="1" applyAlignment="1">
      <alignment vertical="center" wrapText="1"/>
    </xf>
    <xf numFmtId="4" fontId="58" fillId="0" borderId="41" xfId="0" applyNumberFormat="1" applyFont="1" applyBorder="1" applyAlignment="1">
      <alignment/>
    </xf>
    <xf numFmtId="4" fontId="59" fillId="0" borderId="57" xfId="0" applyNumberFormat="1" applyFont="1" applyBorder="1" applyAlignment="1">
      <alignment vertical="center"/>
    </xf>
    <xf numFmtId="4" fontId="59" fillId="0" borderId="39" xfId="0" applyNumberFormat="1" applyFont="1" applyFill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 vertical="center" wrapText="1"/>
    </xf>
    <xf numFmtId="0" fontId="59" fillId="0" borderId="36" xfId="0" applyFont="1" applyBorder="1" applyAlignment="1">
      <alignment/>
    </xf>
    <xf numFmtId="0" fontId="59" fillId="0" borderId="0" xfId="0" applyFont="1" applyBorder="1" applyAlignment="1">
      <alignment/>
    </xf>
    <xf numFmtId="4" fontId="57" fillId="0" borderId="0" xfId="0" applyNumberFormat="1" applyFont="1" applyBorder="1" applyAlignment="1">
      <alignment vertical="center"/>
    </xf>
    <xf numFmtId="4" fontId="59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 vertical="center"/>
    </xf>
    <xf numFmtId="49" fontId="58" fillId="0" borderId="12" xfId="0" applyNumberFormat="1" applyFont="1" applyBorder="1" applyAlignment="1">
      <alignment vertical="center"/>
    </xf>
    <xf numFmtId="4" fontId="57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26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49" fontId="57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horizontal="right" vertical="center" wrapText="1"/>
    </xf>
    <xf numFmtId="49" fontId="59" fillId="0" borderId="0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vertical="center"/>
    </xf>
    <xf numFmtId="0" fontId="65" fillId="0" borderId="14" xfId="0" applyFont="1" applyBorder="1" applyAlignment="1">
      <alignment vertical="center" wrapText="1"/>
    </xf>
    <xf numFmtId="49" fontId="58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6" fillId="0" borderId="14" xfId="0" applyFont="1" applyBorder="1" applyAlignment="1">
      <alignment vertical="center"/>
    </xf>
    <xf numFmtId="4" fontId="66" fillId="0" borderId="16" xfId="0" applyNumberFormat="1" applyFont="1" applyBorder="1" applyAlignment="1">
      <alignment/>
    </xf>
    <xf numFmtId="4" fontId="66" fillId="0" borderId="14" xfId="0" applyNumberFormat="1" applyFont="1" applyBorder="1" applyAlignment="1">
      <alignment/>
    </xf>
    <xf numFmtId="49" fontId="56" fillId="0" borderId="11" xfId="0" applyNumberFormat="1" applyFont="1" applyBorder="1" applyAlignment="1">
      <alignment horizontal="right" vertical="center"/>
    </xf>
    <xf numFmtId="49" fontId="67" fillId="0" borderId="15" xfId="0" applyNumberFormat="1" applyFont="1" applyBorder="1" applyAlignment="1">
      <alignment horizontal="right" vertical="center"/>
    </xf>
    <xf numFmtId="0" fontId="59" fillId="0" borderId="58" xfId="0" applyFont="1" applyBorder="1" applyAlignment="1">
      <alignment vertical="center"/>
    </xf>
    <xf numFmtId="49" fontId="64" fillId="0" borderId="14" xfId="0" applyNumberFormat="1" applyFont="1" applyBorder="1" applyAlignment="1">
      <alignment horizontal="right" vertical="center"/>
    </xf>
    <xf numFmtId="49" fontId="64" fillId="0" borderId="12" xfId="0" applyNumberFormat="1" applyFont="1" applyBorder="1" applyAlignment="1">
      <alignment horizontal="right" vertical="center"/>
    </xf>
    <xf numFmtId="4" fontId="58" fillId="0" borderId="42" xfId="0" applyNumberFormat="1" applyFont="1" applyBorder="1" applyAlignment="1">
      <alignment/>
    </xf>
    <xf numFmtId="0" fontId="56" fillId="0" borderId="59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 wrapText="1"/>
    </xf>
    <xf numFmtId="49" fontId="69" fillId="0" borderId="16" xfId="0" applyNumberFormat="1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49" fontId="58" fillId="0" borderId="17" xfId="0" applyNumberFormat="1" applyFont="1" applyBorder="1" applyAlignment="1">
      <alignment horizontal="center"/>
    </xf>
    <xf numFmtId="49" fontId="58" fillId="0" borderId="26" xfId="0" applyNumberFormat="1" applyFont="1" applyBorder="1" applyAlignment="1">
      <alignment horizontal="center"/>
    </xf>
    <xf numFmtId="0" fontId="70" fillId="0" borderId="2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4" fontId="59" fillId="0" borderId="26" xfId="0" applyNumberFormat="1" applyFont="1" applyBorder="1" applyAlignment="1">
      <alignment horizontal="center"/>
    </xf>
    <xf numFmtId="49" fontId="58" fillId="0" borderId="58" xfId="0" applyNumberFormat="1" applyFont="1" applyBorder="1" applyAlignment="1">
      <alignment horizontal="center"/>
    </xf>
    <xf numFmtId="0" fontId="58" fillId="0" borderId="26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49" fontId="58" fillId="0" borderId="17" xfId="0" applyNumberFormat="1" applyFon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right" vertical="center"/>
    </xf>
    <xf numFmtId="0" fontId="56" fillId="0" borderId="67" xfId="0" applyFont="1" applyBorder="1" applyAlignment="1">
      <alignment horizontal="right" vertical="center"/>
    </xf>
    <xf numFmtId="0" fontId="56" fillId="0" borderId="68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/>
    </xf>
    <xf numFmtId="0" fontId="56" fillId="0" borderId="24" xfId="0" applyFont="1" applyBorder="1" applyAlignment="1">
      <alignment horizontal="right" vertical="center"/>
    </xf>
    <xf numFmtId="0" fontId="56" fillId="0" borderId="27" xfId="0" applyFont="1" applyBorder="1" applyAlignment="1">
      <alignment horizontal="right" vertical="center"/>
    </xf>
    <xf numFmtId="4" fontId="58" fillId="0" borderId="26" xfId="0" applyNumberFormat="1" applyFont="1" applyBorder="1" applyAlignment="1">
      <alignment horizontal="center"/>
    </xf>
    <xf numFmtId="0" fontId="68" fillId="0" borderId="69" xfId="0" applyFont="1" applyBorder="1" applyAlignment="1">
      <alignment horizontal="center" vertical="center" wrapText="1"/>
    </xf>
    <xf numFmtId="4" fontId="58" fillId="0" borderId="17" xfId="0" applyNumberFormat="1" applyFont="1" applyBorder="1" applyAlignment="1">
      <alignment horizontal="center"/>
    </xf>
    <xf numFmtId="0" fontId="58" fillId="0" borderId="2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" fontId="59" fillId="0" borderId="17" xfId="0" applyNumberFormat="1" applyFont="1" applyBorder="1" applyAlignment="1">
      <alignment horizontal="center" vertical="center"/>
    </xf>
    <xf numFmtId="4" fontId="59" fillId="0" borderId="26" xfId="0" applyNumberFormat="1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7"/>
  <sheetViews>
    <sheetView tabSelected="1" view="pageLayout" showRuler="0" zoomScale="130" zoomScalePageLayoutView="130" workbookViewId="0" topLeftCell="A349">
      <selection activeCell="C77" sqref="C77"/>
    </sheetView>
  </sheetViews>
  <sheetFormatPr defaultColWidth="8.796875" defaultRowHeight="14.25"/>
  <cols>
    <col min="1" max="1" width="6.3984375" style="0" customWidth="1"/>
    <col min="2" max="2" width="5.5" style="0" customWidth="1"/>
    <col min="3" max="3" width="32.8984375" style="0" customWidth="1"/>
    <col min="4" max="4" width="10.09765625" style="0" customWidth="1"/>
    <col min="5" max="6" width="10" style="0" customWidth="1"/>
    <col min="7" max="7" width="6.59765625" style="0" customWidth="1"/>
    <col min="8" max="8" width="10.5" style="0" customWidth="1"/>
    <col min="9" max="9" width="10.09765625" style="0" customWidth="1"/>
    <col min="10" max="10" width="9.19921875" style="0" customWidth="1"/>
    <col min="11" max="11" width="5.8984375" style="0" customWidth="1"/>
  </cols>
  <sheetData>
    <row r="1" spans="1:11" ht="24" customHeight="1" thickBot="1">
      <c r="A1" s="491" t="s">
        <v>283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" thickBot="1">
      <c r="A2" s="441" t="s">
        <v>0</v>
      </c>
      <c r="B2" s="443" t="s">
        <v>1</v>
      </c>
      <c r="C2" s="443" t="s">
        <v>2</v>
      </c>
      <c r="D2" s="445" t="s">
        <v>130</v>
      </c>
      <c r="E2" s="446"/>
      <c r="F2" s="446"/>
      <c r="G2" s="447"/>
      <c r="H2" s="448" t="s">
        <v>132</v>
      </c>
      <c r="I2" s="449"/>
      <c r="J2" s="449"/>
      <c r="K2" s="450"/>
    </row>
    <row r="3" spans="1:11" ht="27" customHeight="1" thickBot="1">
      <c r="A3" s="442"/>
      <c r="B3" s="444"/>
      <c r="C3" s="444"/>
      <c r="D3" s="1" t="s">
        <v>230</v>
      </c>
      <c r="E3" s="2" t="s">
        <v>284</v>
      </c>
      <c r="F3" s="121" t="s">
        <v>131</v>
      </c>
      <c r="G3" s="2" t="s">
        <v>158</v>
      </c>
      <c r="H3" s="1" t="s">
        <v>230</v>
      </c>
      <c r="I3" s="2" t="s">
        <v>284</v>
      </c>
      <c r="J3" s="3" t="s">
        <v>131</v>
      </c>
      <c r="K3" s="2" t="s">
        <v>158</v>
      </c>
    </row>
    <row r="4" spans="1:11" ht="21" customHeight="1" thickBot="1">
      <c r="A4" s="493" t="s">
        <v>142</v>
      </c>
      <c r="B4" s="494"/>
      <c r="C4" s="495"/>
      <c r="D4" s="71">
        <f aca="true" t="shared" si="0" ref="D4:K4">D637</f>
        <v>21150000</v>
      </c>
      <c r="E4" s="71">
        <f t="shared" si="0"/>
        <v>22411766.7</v>
      </c>
      <c r="F4" s="71">
        <f t="shared" si="0"/>
        <v>22400618.75</v>
      </c>
      <c r="G4" s="71">
        <f t="shared" si="0"/>
        <v>99.95025849523948</v>
      </c>
      <c r="H4" s="71">
        <f t="shared" si="0"/>
        <v>21778568</v>
      </c>
      <c r="I4" s="71">
        <f t="shared" si="0"/>
        <v>23951334.7</v>
      </c>
      <c r="J4" s="71">
        <f t="shared" si="0"/>
        <v>22650559.590000004</v>
      </c>
      <c r="K4" s="71">
        <f t="shared" si="0"/>
        <v>94.569091341703</v>
      </c>
    </row>
    <row r="5" spans="1:11" ht="12" customHeight="1" thickBot="1">
      <c r="A5" s="496"/>
      <c r="B5" s="497"/>
      <c r="C5" s="497"/>
      <c r="D5" s="497"/>
      <c r="E5" s="497"/>
      <c r="F5" s="497"/>
      <c r="G5" s="497"/>
      <c r="H5" s="497"/>
      <c r="I5" s="497"/>
      <c r="J5" s="497"/>
      <c r="K5" s="498"/>
    </row>
    <row r="6" spans="1:11" ht="15" thickBot="1">
      <c r="A6" s="39" t="s">
        <v>3</v>
      </c>
      <c r="B6" s="459" t="s">
        <v>4</v>
      </c>
      <c r="C6" s="460"/>
      <c r="D6" s="60">
        <f>SUM(D14+D18)</f>
        <v>66000</v>
      </c>
      <c r="E6" s="60">
        <f>SUM(E7+E14+E18)</f>
        <v>194904.32</v>
      </c>
      <c r="F6" s="60">
        <f>SUM(F7+F14+F18)</f>
        <v>195429.22000000003</v>
      </c>
      <c r="G6" s="129">
        <f>F6/E6*100</f>
        <v>100.26931162941901</v>
      </c>
      <c r="H6" s="77">
        <f>SUM(H14+H16+H18+H7)</f>
        <v>89568</v>
      </c>
      <c r="I6" s="77">
        <f>SUM(I14+I16+I18+I7)</f>
        <v>213902.32</v>
      </c>
      <c r="J6" s="77">
        <f>SUM(J14+J16+J18+J7)</f>
        <v>205825.75</v>
      </c>
      <c r="K6" s="60">
        <f aca="true" t="shared" si="1" ref="K6:K18">J6/I6*100</f>
        <v>96.22417840068309</v>
      </c>
    </row>
    <row r="7" spans="1:11" ht="12.75" customHeight="1">
      <c r="A7" s="78" t="s">
        <v>156</v>
      </c>
      <c r="B7" s="466" t="s">
        <v>157</v>
      </c>
      <c r="C7" s="467"/>
      <c r="D7" s="70">
        <f>SUM(D9)</f>
        <v>0</v>
      </c>
      <c r="E7" s="70">
        <f>SUM(E8)</f>
        <v>12000</v>
      </c>
      <c r="F7" s="70">
        <f>SUM(F8)</f>
        <v>12000</v>
      </c>
      <c r="G7" s="125">
        <f>F7/E7*100</f>
        <v>100</v>
      </c>
      <c r="H7" s="70">
        <f>SUM(H9:H13)</f>
        <v>28000</v>
      </c>
      <c r="I7" s="70">
        <f>SUM(I9:I13)</f>
        <v>35050</v>
      </c>
      <c r="J7" s="70">
        <f>SUM(J9:J13)</f>
        <v>34936.63</v>
      </c>
      <c r="K7" s="99">
        <f t="shared" si="1"/>
        <v>99.67654778887302</v>
      </c>
    </row>
    <row r="8" spans="1:11" ht="36.75" customHeight="1">
      <c r="A8" s="488"/>
      <c r="B8" s="236">
        <v>2710</v>
      </c>
      <c r="C8" s="349" t="s">
        <v>264</v>
      </c>
      <c r="D8" s="65">
        <v>0</v>
      </c>
      <c r="E8" s="65">
        <v>12000</v>
      </c>
      <c r="F8" s="65">
        <v>12000</v>
      </c>
      <c r="G8" s="68">
        <f>F8/E8*100</f>
        <v>100</v>
      </c>
      <c r="H8" s="69"/>
      <c r="I8" s="70"/>
      <c r="J8" s="83"/>
      <c r="K8" s="58"/>
    </row>
    <row r="9" spans="1:11" ht="13.5" customHeight="1">
      <c r="A9" s="489"/>
      <c r="B9" s="51">
        <v>3020</v>
      </c>
      <c r="C9" s="200" t="s">
        <v>176</v>
      </c>
      <c r="D9" s="65"/>
      <c r="E9" s="65"/>
      <c r="F9" s="65"/>
      <c r="G9" s="68"/>
      <c r="H9" s="94">
        <v>1500</v>
      </c>
      <c r="I9" s="65">
        <v>50</v>
      </c>
      <c r="J9" s="82">
        <v>49.9</v>
      </c>
      <c r="K9" s="65">
        <f t="shared" si="1"/>
        <v>99.8</v>
      </c>
    </row>
    <row r="10" spans="1:11" ht="13.5" customHeight="1">
      <c r="A10" s="489"/>
      <c r="B10" s="51">
        <v>4170</v>
      </c>
      <c r="C10" s="200" t="s">
        <v>256</v>
      </c>
      <c r="D10" s="65"/>
      <c r="E10" s="65"/>
      <c r="F10" s="65"/>
      <c r="G10" s="74"/>
      <c r="H10" s="94">
        <v>0</v>
      </c>
      <c r="I10" s="94">
        <v>500</v>
      </c>
      <c r="J10" s="94">
        <v>500</v>
      </c>
      <c r="K10" s="65">
        <f t="shared" si="1"/>
        <v>100</v>
      </c>
    </row>
    <row r="11" spans="1:11" ht="14.25">
      <c r="A11" s="489"/>
      <c r="B11" s="20">
        <v>4210</v>
      </c>
      <c r="C11" s="11" t="s">
        <v>15</v>
      </c>
      <c r="D11" s="65"/>
      <c r="E11" s="65"/>
      <c r="F11" s="65"/>
      <c r="G11" s="74"/>
      <c r="H11" s="94">
        <v>5000</v>
      </c>
      <c r="I11" s="94">
        <v>5000</v>
      </c>
      <c r="J11" s="82">
        <v>4967.73</v>
      </c>
      <c r="K11" s="64">
        <f t="shared" si="1"/>
        <v>99.35459999999999</v>
      </c>
    </row>
    <row r="12" spans="1:11" ht="14.25">
      <c r="A12" s="489"/>
      <c r="B12" s="20">
        <v>4270</v>
      </c>
      <c r="C12" s="11" t="s">
        <v>17</v>
      </c>
      <c r="D12" s="65"/>
      <c r="E12" s="65"/>
      <c r="F12" s="65"/>
      <c r="G12" s="74"/>
      <c r="H12" s="94">
        <v>1500</v>
      </c>
      <c r="I12" s="94">
        <v>500</v>
      </c>
      <c r="J12" s="82">
        <v>440</v>
      </c>
      <c r="K12" s="65">
        <f t="shared" si="1"/>
        <v>88</v>
      </c>
    </row>
    <row r="13" spans="1:11" ht="14.25">
      <c r="A13" s="490"/>
      <c r="B13" s="9">
        <v>4300</v>
      </c>
      <c r="C13" s="21" t="s">
        <v>5</v>
      </c>
      <c r="D13" s="38"/>
      <c r="E13" s="64"/>
      <c r="F13" s="64"/>
      <c r="G13" s="62"/>
      <c r="H13" s="66">
        <v>20000</v>
      </c>
      <c r="I13" s="64">
        <v>29000</v>
      </c>
      <c r="J13" s="64">
        <v>28979</v>
      </c>
      <c r="K13" s="64">
        <f t="shared" si="1"/>
        <v>99.92758620689656</v>
      </c>
    </row>
    <row r="14" spans="1:11" ht="13.5" customHeight="1">
      <c r="A14" s="15" t="s">
        <v>6</v>
      </c>
      <c r="B14" s="451" t="s">
        <v>7</v>
      </c>
      <c r="C14" s="452"/>
      <c r="D14" s="18"/>
      <c r="E14" s="58"/>
      <c r="F14" s="58"/>
      <c r="G14" s="62"/>
      <c r="H14" s="58">
        <f>SUM(H15)</f>
        <v>7000</v>
      </c>
      <c r="I14" s="58">
        <f>SUM(I15)</f>
        <v>7000</v>
      </c>
      <c r="J14" s="58">
        <f>SUM(J15)</f>
        <v>5142.22</v>
      </c>
      <c r="K14" s="58">
        <f t="shared" si="1"/>
        <v>73.46028571428572</v>
      </c>
    </row>
    <row r="15" spans="1:11" ht="27" customHeight="1">
      <c r="A15" s="9"/>
      <c r="B15" s="20">
        <v>2850</v>
      </c>
      <c r="C15" s="21" t="s">
        <v>8</v>
      </c>
      <c r="D15" s="12"/>
      <c r="E15" s="64"/>
      <c r="F15" s="64"/>
      <c r="G15" s="62"/>
      <c r="H15" s="66">
        <v>7000</v>
      </c>
      <c r="I15" s="66">
        <v>7000</v>
      </c>
      <c r="J15" s="64">
        <v>5142.22</v>
      </c>
      <c r="K15" s="64">
        <f t="shared" si="1"/>
        <v>73.46028571428572</v>
      </c>
    </row>
    <row r="16" spans="1:11" ht="16.5" customHeight="1">
      <c r="A16" s="202" t="s">
        <v>191</v>
      </c>
      <c r="B16" s="451" t="s">
        <v>169</v>
      </c>
      <c r="C16" s="452"/>
      <c r="D16" s="12"/>
      <c r="E16" s="64"/>
      <c r="F16" s="64"/>
      <c r="G16" s="62"/>
      <c r="H16" s="67">
        <f>SUM(H17)</f>
        <v>1000</v>
      </c>
      <c r="I16" s="67">
        <f>SUM(I17)</f>
        <v>1000</v>
      </c>
      <c r="J16" s="67">
        <f>SUM(J17)</f>
        <v>441.62</v>
      </c>
      <c r="K16" s="58">
        <f t="shared" si="1"/>
        <v>44.162</v>
      </c>
    </row>
    <row r="17" spans="1:11" ht="15" customHeight="1">
      <c r="A17" s="9"/>
      <c r="B17" s="169">
        <v>4300</v>
      </c>
      <c r="C17" s="21" t="s">
        <v>5</v>
      </c>
      <c r="D17" s="12"/>
      <c r="E17" s="64"/>
      <c r="F17" s="64"/>
      <c r="G17" s="62"/>
      <c r="H17" s="66">
        <v>1000</v>
      </c>
      <c r="I17" s="66">
        <v>1000</v>
      </c>
      <c r="J17" s="64">
        <v>441.62</v>
      </c>
      <c r="K17" s="64">
        <f t="shared" si="1"/>
        <v>44.162</v>
      </c>
    </row>
    <row r="18" spans="1:11" ht="11.25" customHeight="1">
      <c r="A18" s="202" t="s">
        <v>140</v>
      </c>
      <c r="B18" s="470" t="s">
        <v>9</v>
      </c>
      <c r="C18" s="471"/>
      <c r="D18" s="58">
        <f>SUM(D19:D22)</f>
        <v>66000</v>
      </c>
      <c r="E18" s="58">
        <f>SUM(E19:E22)</f>
        <v>182904.32</v>
      </c>
      <c r="F18" s="58">
        <f>SUM(F19:F22)</f>
        <v>183429.22000000003</v>
      </c>
      <c r="G18" s="62">
        <f>F18/E18*100</f>
        <v>100.28698064649322</v>
      </c>
      <c r="H18" s="58">
        <f>SUM(H23:H34)</f>
        <v>53568</v>
      </c>
      <c r="I18" s="58">
        <f>SUM(I23:I34)</f>
        <v>170852.32</v>
      </c>
      <c r="J18" s="58">
        <f>SUM(J23:J34)</f>
        <v>165305.28</v>
      </c>
      <c r="K18" s="58">
        <f t="shared" si="1"/>
        <v>96.7533130366623</v>
      </c>
    </row>
    <row r="19" spans="1:11" ht="51" customHeight="1">
      <c r="A19" s="475"/>
      <c r="B19" s="10" t="s">
        <v>11</v>
      </c>
      <c r="C19" s="235" t="s">
        <v>270</v>
      </c>
      <c r="D19" s="64">
        <v>16000</v>
      </c>
      <c r="E19" s="64">
        <v>16000</v>
      </c>
      <c r="F19" s="64">
        <v>17189.54</v>
      </c>
      <c r="G19" s="74">
        <f>F19/E19*100</f>
        <v>107.43462500000001</v>
      </c>
      <c r="H19" s="66"/>
      <c r="I19" s="58"/>
      <c r="J19" s="58"/>
      <c r="K19" s="58"/>
    </row>
    <row r="20" spans="1:11" ht="25.5" customHeight="1">
      <c r="A20" s="476"/>
      <c r="B20" s="10" t="s">
        <v>36</v>
      </c>
      <c r="C20" s="22" t="s">
        <v>37</v>
      </c>
      <c r="D20" s="64">
        <v>50000</v>
      </c>
      <c r="E20" s="64">
        <v>50000</v>
      </c>
      <c r="F20" s="64">
        <v>49325</v>
      </c>
      <c r="G20" s="74">
        <f>F20/E20*100</f>
        <v>98.65</v>
      </c>
      <c r="H20" s="66"/>
      <c r="I20" s="58"/>
      <c r="J20" s="58"/>
      <c r="K20" s="58"/>
    </row>
    <row r="21" spans="1:11" ht="15" customHeight="1">
      <c r="A21" s="476"/>
      <c r="B21" s="11" t="s">
        <v>12</v>
      </c>
      <c r="C21" s="11" t="s">
        <v>228</v>
      </c>
      <c r="D21" s="64">
        <v>0</v>
      </c>
      <c r="E21" s="64">
        <v>120</v>
      </c>
      <c r="F21" s="64">
        <v>130.36</v>
      </c>
      <c r="G21" s="74">
        <f>F21/E21*100</f>
        <v>108.63333333333334</v>
      </c>
      <c r="H21" s="66"/>
      <c r="I21" s="58"/>
      <c r="J21" s="58"/>
      <c r="K21" s="58"/>
    </row>
    <row r="22" spans="1:11" ht="51" customHeight="1">
      <c r="A22" s="476"/>
      <c r="B22" s="11">
        <v>2010</v>
      </c>
      <c r="C22" s="212" t="s">
        <v>187</v>
      </c>
      <c r="D22" s="64">
        <v>0</v>
      </c>
      <c r="E22" s="64">
        <v>116784.32</v>
      </c>
      <c r="F22" s="64">
        <v>116784.32</v>
      </c>
      <c r="G22" s="74">
        <f>F22/E22*100</f>
        <v>100</v>
      </c>
      <c r="H22" s="66"/>
      <c r="I22" s="64"/>
      <c r="J22" s="64"/>
      <c r="K22" s="58"/>
    </row>
    <row r="23" spans="1:11" ht="14.25" customHeight="1">
      <c r="A23" s="160"/>
      <c r="B23" s="51">
        <v>3020</v>
      </c>
      <c r="C23" s="165" t="s">
        <v>176</v>
      </c>
      <c r="D23" s="64"/>
      <c r="E23" s="64"/>
      <c r="F23" s="64"/>
      <c r="G23" s="74"/>
      <c r="H23" s="64">
        <v>1000</v>
      </c>
      <c r="I23" s="64">
        <v>1500</v>
      </c>
      <c r="J23" s="64">
        <v>1161.25</v>
      </c>
      <c r="K23" s="57">
        <f aca="true" t="shared" si="2" ref="K23:K34">J23/I23*100</f>
        <v>77.41666666666667</v>
      </c>
    </row>
    <row r="24" spans="1:11" ht="15" customHeight="1">
      <c r="A24" s="203"/>
      <c r="B24" s="20">
        <v>4010</v>
      </c>
      <c r="C24" s="47" t="s">
        <v>43</v>
      </c>
      <c r="D24" s="12"/>
      <c r="E24" s="64"/>
      <c r="F24" s="64"/>
      <c r="G24" s="74"/>
      <c r="H24" s="66">
        <v>35600</v>
      </c>
      <c r="I24" s="66">
        <v>29700</v>
      </c>
      <c r="J24" s="64">
        <v>29019.46</v>
      </c>
      <c r="K24" s="64">
        <f t="shared" si="2"/>
        <v>97.70861952861952</v>
      </c>
    </row>
    <row r="25" spans="1:11" ht="4.5" customHeight="1" thickBot="1">
      <c r="A25" s="184"/>
      <c r="B25" s="80"/>
      <c r="C25" s="143"/>
      <c r="D25" s="108"/>
      <c r="E25" s="87"/>
      <c r="F25" s="87"/>
      <c r="G25" s="87"/>
      <c r="H25" s="87"/>
      <c r="I25" s="87"/>
      <c r="J25" s="87"/>
      <c r="K25" s="87"/>
    </row>
    <row r="26" spans="1:11" ht="14.25" customHeight="1" thickBot="1">
      <c r="A26" s="441" t="s">
        <v>0</v>
      </c>
      <c r="B26" s="443" t="s">
        <v>1</v>
      </c>
      <c r="C26" s="443" t="s">
        <v>2</v>
      </c>
      <c r="D26" s="445" t="s">
        <v>130</v>
      </c>
      <c r="E26" s="446"/>
      <c r="F26" s="446"/>
      <c r="G26" s="447"/>
      <c r="H26" s="448" t="s">
        <v>132</v>
      </c>
      <c r="I26" s="449"/>
      <c r="J26" s="449"/>
      <c r="K26" s="450"/>
    </row>
    <row r="27" spans="1:11" ht="27.75" customHeight="1" thickBot="1">
      <c r="A27" s="442"/>
      <c r="B27" s="444"/>
      <c r="C27" s="444"/>
      <c r="D27" s="1" t="s">
        <v>230</v>
      </c>
      <c r="E27" s="2" t="s">
        <v>284</v>
      </c>
      <c r="F27" s="182" t="s">
        <v>131</v>
      </c>
      <c r="G27" s="2" t="s">
        <v>158</v>
      </c>
      <c r="H27" s="1" t="s">
        <v>230</v>
      </c>
      <c r="I27" s="2" t="s">
        <v>284</v>
      </c>
      <c r="J27" s="3" t="s">
        <v>131</v>
      </c>
      <c r="K27" s="2" t="s">
        <v>158</v>
      </c>
    </row>
    <row r="28" spans="1:11" ht="13.5" customHeight="1">
      <c r="A28" s="483"/>
      <c r="B28" s="51">
        <v>4110</v>
      </c>
      <c r="C28" s="29" t="s">
        <v>45</v>
      </c>
      <c r="D28" s="30"/>
      <c r="E28" s="65"/>
      <c r="F28" s="65"/>
      <c r="G28" s="68"/>
      <c r="H28" s="94">
        <v>6090</v>
      </c>
      <c r="I28" s="94">
        <v>6090</v>
      </c>
      <c r="J28" s="65">
        <v>2191.16</v>
      </c>
      <c r="K28" s="107">
        <f t="shared" si="2"/>
        <v>35.979638752052544</v>
      </c>
    </row>
    <row r="29" spans="1:11" ht="14.25" customHeight="1">
      <c r="A29" s="476"/>
      <c r="B29" s="51">
        <v>4120</v>
      </c>
      <c r="C29" s="29" t="s">
        <v>46</v>
      </c>
      <c r="D29" s="12"/>
      <c r="E29" s="64"/>
      <c r="F29" s="64"/>
      <c r="G29" s="74"/>
      <c r="H29" s="66">
        <v>878</v>
      </c>
      <c r="I29" s="66">
        <v>1078</v>
      </c>
      <c r="J29" s="64">
        <v>903.12</v>
      </c>
      <c r="K29" s="64">
        <f t="shared" si="2"/>
        <v>83.7773654916512</v>
      </c>
    </row>
    <row r="30" spans="1:11" ht="13.5" customHeight="1">
      <c r="A30" s="476"/>
      <c r="B30" s="294">
        <v>4210</v>
      </c>
      <c r="C30" s="317" t="s">
        <v>15</v>
      </c>
      <c r="D30" s="291"/>
      <c r="E30" s="278"/>
      <c r="F30" s="278"/>
      <c r="G30" s="277"/>
      <c r="H30" s="66">
        <v>0</v>
      </c>
      <c r="I30" s="66">
        <v>100</v>
      </c>
      <c r="J30" s="64">
        <v>36.9</v>
      </c>
      <c r="K30" s="64">
        <f t="shared" si="2"/>
        <v>36.9</v>
      </c>
    </row>
    <row r="31" spans="1:11" ht="13.5" customHeight="1">
      <c r="A31" s="476"/>
      <c r="B31" s="294">
        <v>4280</v>
      </c>
      <c r="C31" s="317" t="s">
        <v>54</v>
      </c>
      <c r="D31" s="291"/>
      <c r="E31" s="278"/>
      <c r="F31" s="278"/>
      <c r="G31" s="277"/>
      <c r="H31" s="66">
        <v>0</v>
      </c>
      <c r="I31" s="66">
        <v>720</v>
      </c>
      <c r="J31" s="64">
        <v>720</v>
      </c>
      <c r="K31" s="64">
        <f t="shared" si="2"/>
        <v>100</v>
      </c>
    </row>
    <row r="32" spans="1:11" ht="12" customHeight="1">
      <c r="A32" s="476"/>
      <c r="B32" s="294">
        <v>4300</v>
      </c>
      <c r="C32" s="283" t="s">
        <v>5</v>
      </c>
      <c r="D32" s="295"/>
      <c r="E32" s="296"/>
      <c r="F32" s="296"/>
      <c r="G32" s="297"/>
      <c r="H32" s="298">
        <v>10000</v>
      </c>
      <c r="I32" s="296">
        <v>12149.89</v>
      </c>
      <c r="J32" s="296">
        <v>11763.62</v>
      </c>
      <c r="K32" s="64">
        <f t="shared" si="2"/>
        <v>96.8207942623349</v>
      </c>
    </row>
    <row r="33" spans="1:11" ht="15" customHeight="1">
      <c r="A33" s="476"/>
      <c r="B33" s="294">
        <v>4430</v>
      </c>
      <c r="C33" s="318" t="s">
        <v>10</v>
      </c>
      <c r="D33" s="291"/>
      <c r="E33" s="278"/>
      <c r="F33" s="278"/>
      <c r="G33" s="277"/>
      <c r="H33" s="66">
        <v>0</v>
      </c>
      <c r="I33" s="64">
        <v>114494.43</v>
      </c>
      <c r="J33" s="64">
        <v>114494.43</v>
      </c>
      <c r="K33" s="64">
        <f t="shared" si="2"/>
        <v>100</v>
      </c>
    </row>
    <row r="34" spans="1:11" ht="15.75" customHeight="1" thickBot="1">
      <c r="A34" s="476"/>
      <c r="B34" s="319">
        <v>4440</v>
      </c>
      <c r="C34" s="320" t="s">
        <v>56</v>
      </c>
      <c r="D34" s="292"/>
      <c r="E34" s="293"/>
      <c r="F34" s="293"/>
      <c r="G34" s="342"/>
      <c r="H34" s="66">
        <v>0</v>
      </c>
      <c r="I34" s="66">
        <v>5020</v>
      </c>
      <c r="J34" s="64">
        <v>5015.34</v>
      </c>
      <c r="K34" s="64">
        <f t="shared" si="2"/>
        <v>99.90717131474103</v>
      </c>
    </row>
    <row r="35" spans="1:11" ht="14.25" customHeight="1" thickBot="1">
      <c r="A35" s="39">
        <v>600</v>
      </c>
      <c r="B35" s="459" t="s">
        <v>19</v>
      </c>
      <c r="C35" s="460"/>
      <c r="D35" s="60">
        <f>SUM(D48)</f>
        <v>0</v>
      </c>
      <c r="E35" s="60">
        <f>SUM(E48)</f>
        <v>0</v>
      </c>
      <c r="F35" s="60">
        <f>SUM(F48)</f>
        <v>800</v>
      </c>
      <c r="G35" s="386" t="s">
        <v>212</v>
      </c>
      <c r="H35" s="60">
        <f>SUM(H36+H39+H45+H48+H55)</f>
        <v>439000</v>
      </c>
      <c r="I35" s="60">
        <f>SUM(I36+I39+I45+I48+I55)</f>
        <v>627200</v>
      </c>
      <c r="J35" s="60">
        <f>SUM(J36+J39+J45+J48+J55)</f>
        <v>601011.58</v>
      </c>
      <c r="K35" s="60">
        <f aca="true" t="shared" si="3" ref="K35:K40">J35/I35*100</f>
        <v>95.82455038265306</v>
      </c>
    </row>
    <row r="36" spans="1:11" ht="14.25" customHeight="1">
      <c r="A36" s="54">
        <v>60004</v>
      </c>
      <c r="B36" s="466" t="s">
        <v>20</v>
      </c>
      <c r="C36" s="467"/>
      <c r="D36" s="7">
        <v>0</v>
      </c>
      <c r="E36" s="7">
        <v>0</v>
      </c>
      <c r="F36" s="7">
        <v>0</v>
      </c>
      <c r="G36" s="76">
        <v>0</v>
      </c>
      <c r="H36" s="7">
        <f>SUM(H37:H38)</f>
        <v>303000</v>
      </c>
      <c r="I36" s="7">
        <f>SUM(I37:I38)</f>
        <v>365000</v>
      </c>
      <c r="J36" s="7">
        <f>SUM(J37:J38)</f>
        <v>360440.13</v>
      </c>
      <c r="K36" s="7">
        <f t="shared" si="3"/>
        <v>98.7507205479452</v>
      </c>
    </row>
    <row r="37" spans="1:11" ht="36" customHeight="1">
      <c r="A37" s="484"/>
      <c r="B37" s="114">
        <v>2310</v>
      </c>
      <c r="C37" s="212" t="s">
        <v>229</v>
      </c>
      <c r="D37" s="70"/>
      <c r="E37" s="70"/>
      <c r="F37" s="83"/>
      <c r="G37" s="76"/>
      <c r="H37" s="94">
        <v>300000</v>
      </c>
      <c r="I37" s="94">
        <v>362000</v>
      </c>
      <c r="J37" s="65">
        <v>358324.45</v>
      </c>
      <c r="K37" s="64">
        <f t="shared" si="3"/>
        <v>98.9846546961326</v>
      </c>
    </row>
    <row r="38" spans="1:11" ht="15" customHeight="1">
      <c r="A38" s="487"/>
      <c r="B38" s="204">
        <v>4260</v>
      </c>
      <c r="C38" s="21" t="s">
        <v>16</v>
      </c>
      <c r="D38" s="70"/>
      <c r="E38" s="70"/>
      <c r="F38" s="83"/>
      <c r="G38" s="76"/>
      <c r="H38" s="94">
        <v>3000</v>
      </c>
      <c r="I38" s="94">
        <v>3000</v>
      </c>
      <c r="J38" s="213">
        <v>2115.68</v>
      </c>
      <c r="K38" s="64">
        <f t="shared" si="3"/>
        <v>70.52266666666665</v>
      </c>
    </row>
    <row r="39" spans="1:11" ht="15" customHeight="1">
      <c r="A39" s="198">
        <v>60016</v>
      </c>
      <c r="B39" s="451" t="s">
        <v>143</v>
      </c>
      <c r="C39" s="452"/>
      <c r="D39" s="58">
        <v>0</v>
      </c>
      <c r="E39" s="58">
        <v>0</v>
      </c>
      <c r="F39" s="58">
        <v>0</v>
      </c>
      <c r="G39" s="76">
        <v>0</v>
      </c>
      <c r="H39" s="67">
        <f>SUM(H40:H44)</f>
        <v>102000</v>
      </c>
      <c r="I39" s="67">
        <f>SUM(I40:I44)</f>
        <v>137000</v>
      </c>
      <c r="J39" s="67">
        <f>SUM(J40:J44)</f>
        <v>127125.47999999998</v>
      </c>
      <c r="K39" s="58">
        <f t="shared" si="3"/>
        <v>92.7923211678832</v>
      </c>
    </row>
    <row r="40" spans="1:11" ht="13.5" customHeight="1">
      <c r="A40" s="110"/>
      <c r="B40" s="20">
        <v>4170</v>
      </c>
      <c r="C40" s="47" t="s">
        <v>14</v>
      </c>
      <c r="D40" s="12"/>
      <c r="E40" s="12"/>
      <c r="F40" s="12"/>
      <c r="G40" s="250"/>
      <c r="H40" s="14">
        <v>2000</v>
      </c>
      <c r="I40" s="14">
        <v>2000</v>
      </c>
      <c r="J40" s="12">
        <v>1000</v>
      </c>
      <c r="K40" s="12">
        <f t="shared" si="3"/>
        <v>50</v>
      </c>
    </row>
    <row r="41" spans="1:11" ht="15" customHeight="1">
      <c r="A41" s="110"/>
      <c r="B41" s="20">
        <v>4210</v>
      </c>
      <c r="C41" s="11" t="s">
        <v>15</v>
      </c>
      <c r="D41" s="12"/>
      <c r="E41" s="12"/>
      <c r="F41" s="12"/>
      <c r="G41" s="13"/>
      <c r="H41" s="14">
        <v>3000</v>
      </c>
      <c r="I41" s="14">
        <v>3000</v>
      </c>
      <c r="J41" s="12">
        <v>1735.9</v>
      </c>
      <c r="K41" s="12">
        <f aca="true" t="shared" si="4" ref="K41:K56">J41/I41*100</f>
        <v>57.86333333333333</v>
      </c>
    </row>
    <row r="42" spans="1:11" ht="14.25" customHeight="1">
      <c r="A42" s="110"/>
      <c r="B42" s="20">
        <v>4270</v>
      </c>
      <c r="C42" s="11" t="s">
        <v>17</v>
      </c>
      <c r="D42" s="12"/>
      <c r="E42" s="12"/>
      <c r="F42" s="12"/>
      <c r="G42" s="13"/>
      <c r="H42" s="14">
        <v>56000</v>
      </c>
      <c r="I42" s="14">
        <v>76000</v>
      </c>
      <c r="J42" s="12">
        <v>69377.37</v>
      </c>
      <c r="K42" s="12">
        <f t="shared" si="4"/>
        <v>91.28601315789473</v>
      </c>
    </row>
    <row r="43" spans="1:11" ht="13.5" customHeight="1">
      <c r="A43" s="110"/>
      <c r="B43" s="20">
        <v>4300</v>
      </c>
      <c r="C43" s="11" t="s">
        <v>5</v>
      </c>
      <c r="D43" s="12"/>
      <c r="E43" s="12"/>
      <c r="F43" s="12"/>
      <c r="G43" s="13"/>
      <c r="H43" s="14">
        <v>40000</v>
      </c>
      <c r="I43" s="14">
        <v>55000</v>
      </c>
      <c r="J43" s="12">
        <v>54012.21</v>
      </c>
      <c r="K43" s="12">
        <f t="shared" si="4"/>
        <v>98.20401818181817</v>
      </c>
    </row>
    <row r="44" spans="1:11" ht="15" customHeight="1">
      <c r="A44" s="110"/>
      <c r="B44" s="32">
        <v>4430</v>
      </c>
      <c r="C44" s="47" t="s">
        <v>10</v>
      </c>
      <c r="D44" s="12"/>
      <c r="E44" s="12"/>
      <c r="F44" s="12"/>
      <c r="G44" s="13"/>
      <c r="H44" s="14">
        <v>1000</v>
      </c>
      <c r="I44" s="14">
        <v>1000</v>
      </c>
      <c r="J44" s="12">
        <v>1000</v>
      </c>
      <c r="K44" s="12">
        <f t="shared" si="4"/>
        <v>100</v>
      </c>
    </row>
    <row r="45" spans="1:11" ht="13.5" customHeight="1">
      <c r="A45" s="198">
        <v>60017</v>
      </c>
      <c r="B45" s="11"/>
      <c r="C45" s="166" t="s">
        <v>177</v>
      </c>
      <c r="D45" s="64"/>
      <c r="E45" s="64"/>
      <c r="F45" s="64"/>
      <c r="G45" s="74"/>
      <c r="H45" s="67">
        <f>SUM(H46:H47)</f>
        <v>5000</v>
      </c>
      <c r="I45" s="67">
        <f>SUM(I46:I47)</f>
        <v>96200</v>
      </c>
      <c r="J45" s="67">
        <f>SUM(J46:J47)</f>
        <v>94529.57</v>
      </c>
      <c r="K45" s="58">
        <f t="shared" si="4"/>
        <v>98.26358627858629</v>
      </c>
    </row>
    <row r="46" spans="1:11" ht="13.5" customHeight="1">
      <c r="A46" s="197"/>
      <c r="B46" s="20">
        <v>4270</v>
      </c>
      <c r="C46" s="21" t="s">
        <v>17</v>
      </c>
      <c r="D46" s="64"/>
      <c r="E46" s="64"/>
      <c r="F46" s="64"/>
      <c r="G46" s="74"/>
      <c r="H46" s="66">
        <v>5000</v>
      </c>
      <c r="I46" s="66">
        <v>10000</v>
      </c>
      <c r="J46" s="66">
        <v>9920</v>
      </c>
      <c r="K46" s="64">
        <f t="shared" si="4"/>
        <v>99.2</v>
      </c>
    </row>
    <row r="47" spans="1:11" ht="15" customHeight="1">
      <c r="A47" s="158"/>
      <c r="B47" s="80">
        <v>6050</v>
      </c>
      <c r="C47" s="21" t="s">
        <v>21</v>
      </c>
      <c r="D47" s="64"/>
      <c r="E47" s="64"/>
      <c r="F47" s="64"/>
      <c r="G47" s="74"/>
      <c r="H47" s="66">
        <v>0</v>
      </c>
      <c r="I47" s="66">
        <v>86200</v>
      </c>
      <c r="J47" s="66">
        <v>84609.57</v>
      </c>
      <c r="K47" s="64">
        <f t="shared" si="4"/>
        <v>98.15495359628771</v>
      </c>
    </row>
    <row r="48" spans="1:11" ht="15" customHeight="1">
      <c r="A48" s="198">
        <v>60053</v>
      </c>
      <c r="B48" s="470" t="s">
        <v>168</v>
      </c>
      <c r="C48" s="471"/>
      <c r="D48" s="58"/>
      <c r="E48" s="58"/>
      <c r="F48" s="58">
        <f>SUM(F49)</f>
        <v>800</v>
      </c>
      <c r="G48" s="385" t="s">
        <v>212</v>
      </c>
      <c r="H48" s="67">
        <f>SUM(H50:H54)</f>
        <v>24000</v>
      </c>
      <c r="I48" s="67">
        <f>SUM(I50:I54)</f>
        <v>24000</v>
      </c>
      <c r="J48" s="67">
        <f>SUM(J50:J54)</f>
        <v>13996.4</v>
      </c>
      <c r="K48" s="18">
        <f t="shared" si="4"/>
        <v>58.31833333333333</v>
      </c>
    </row>
    <row r="49" spans="1:11" ht="14.25" customHeight="1">
      <c r="A49" s="154"/>
      <c r="B49" s="282" t="s">
        <v>258</v>
      </c>
      <c r="C49" s="374" t="s">
        <v>265</v>
      </c>
      <c r="D49" s="58"/>
      <c r="E49" s="58"/>
      <c r="F49" s="64">
        <v>800</v>
      </c>
      <c r="G49" s="385" t="s">
        <v>212</v>
      </c>
      <c r="H49" s="67"/>
      <c r="I49" s="67"/>
      <c r="J49" s="67"/>
      <c r="K49" s="18"/>
    </row>
    <row r="50" spans="1:11" ht="15" customHeight="1">
      <c r="A50" s="154"/>
      <c r="B50" s="299">
        <v>4210</v>
      </c>
      <c r="C50" s="21" t="s">
        <v>15</v>
      </c>
      <c r="D50" s="64"/>
      <c r="E50" s="64"/>
      <c r="F50" s="64"/>
      <c r="G50" s="74"/>
      <c r="H50" s="67">
        <v>2000</v>
      </c>
      <c r="I50" s="67">
        <v>2000</v>
      </c>
      <c r="J50" s="67">
        <v>0</v>
      </c>
      <c r="K50" s="12">
        <f t="shared" si="4"/>
        <v>0</v>
      </c>
    </row>
    <row r="51" spans="1:11" ht="15" customHeight="1">
      <c r="A51" s="154"/>
      <c r="B51" s="299">
        <v>4270</v>
      </c>
      <c r="C51" s="21" t="s">
        <v>17</v>
      </c>
      <c r="D51" s="64"/>
      <c r="E51" s="64"/>
      <c r="F51" s="64"/>
      <c r="G51" s="74"/>
      <c r="H51" s="67">
        <v>1800</v>
      </c>
      <c r="I51" s="67">
        <v>1800</v>
      </c>
      <c r="J51" s="67">
        <v>0</v>
      </c>
      <c r="K51" s="12">
        <f t="shared" si="4"/>
        <v>0</v>
      </c>
    </row>
    <row r="52" spans="1:11" ht="15" customHeight="1">
      <c r="A52" s="154"/>
      <c r="B52" s="299">
        <v>4300</v>
      </c>
      <c r="C52" s="21" t="s">
        <v>239</v>
      </c>
      <c r="D52" s="64"/>
      <c r="E52" s="64"/>
      <c r="F52" s="64"/>
      <c r="G52" s="74"/>
      <c r="H52" s="67">
        <v>200</v>
      </c>
      <c r="I52" s="67">
        <v>200</v>
      </c>
      <c r="J52" s="67">
        <v>0</v>
      </c>
      <c r="K52" s="12">
        <f t="shared" si="4"/>
        <v>0</v>
      </c>
    </row>
    <row r="53" spans="1:11" ht="14.25" customHeight="1">
      <c r="A53" s="154"/>
      <c r="B53" s="275">
        <v>4360</v>
      </c>
      <c r="C53" s="21" t="s">
        <v>183</v>
      </c>
      <c r="D53" s="58"/>
      <c r="E53" s="58"/>
      <c r="F53" s="58"/>
      <c r="G53" s="62"/>
      <c r="H53" s="66">
        <v>12000</v>
      </c>
      <c r="I53" s="66">
        <v>12000</v>
      </c>
      <c r="J53" s="66">
        <v>10496.4</v>
      </c>
      <c r="K53" s="12">
        <f t="shared" si="4"/>
        <v>87.47</v>
      </c>
    </row>
    <row r="54" spans="1:11" ht="16.5" customHeight="1">
      <c r="A54" s="86"/>
      <c r="B54" s="205" t="s">
        <v>180</v>
      </c>
      <c r="C54" s="22" t="s">
        <v>10</v>
      </c>
      <c r="D54" s="30"/>
      <c r="E54" s="30"/>
      <c r="F54" s="30"/>
      <c r="G54" s="8"/>
      <c r="H54" s="65">
        <v>8000</v>
      </c>
      <c r="I54" s="65">
        <v>8000</v>
      </c>
      <c r="J54" s="65">
        <v>3500</v>
      </c>
      <c r="K54" s="30">
        <f t="shared" si="4"/>
        <v>43.75</v>
      </c>
    </row>
    <row r="55" spans="1:11" ht="15" customHeight="1">
      <c r="A55" s="49">
        <v>60078</v>
      </c>
      <c r="B55" s="477" t="s">
        <v>169</v>
      </c>
      <c r="C55" s="478"/>
      <c r="D55" s="58">
        <v>0</v>
      </c>
      <c r="E55" s="58">
        <v>0</v>
      </c>
      <c r="F55" s="58">
        <v>0</v>
      </c>
      <c r="G55" s="350">
        <v>0</v>
      </c>
      <c r="H55" s="18">
        <f>SUM(H56:H56)</f>
        <v>5000</v>
      </c>
      <c r="I55" s="18">
        <f>SUM(I56:I56)</f>
        <v>5000</v>
      </c>
      <c r="J55" s="18">
        <f>SUM(J56:J56)</f>
        <v>4920</v>
      </c>
      <c r="K55" s="18">
        <f t="shared" si="4"/>
        <v>98.4</v>
      </c>
    </row>
    <row r="56" spans="1:11" ht="14.25" customHeight="1" thickBot="1">
      <c r="A56" s="262"/>
      <c r="B56" s="192">
        <v>4270</v>
      </c>
      <c r="C56" s="167" t="s">
        <v>17</v>
      </c>
      <c r="D56" s="58"/>
      <c r="E56" s="58"/>
      <c r="F56" s="58"/>
      <c r="G56" s="8"/>
      <c r="H56" s="14">
        <v>5000</v>
      </c>
      <c r="I56" s="14">
        <v>5000</v>
      </c>
      <c r="J56" s="12">
        <v>4920</v>
      </c>
      <c r="K56" s="12">
        <f t="shared" si="4"/>
        <v>98.4</v>
      </c>
    </row>
    <row r="57" spans="1:11" ht="18" customHeight="1" thickBot="1">
      <c r="A57" s="39">
        <v>700</v>
      </c>
      <c r="B57" s="459" t="s">
        <v>26</v>
      </c>
      <c r="C57" s="460"/>
      <c r="D57" s="356">
        <f>SUM(D61+D74+D97)</f>
        <v>1317000</v>
      </c>
      <c r="E57" s="357">
        <f>SUM(E61+E74+E97)</f>
        <v>1105880</v>
      </c>
      <c r="F57" s="358">
        <f>SUM(F61+F74+F97)</f>
        <v>1082751.06</v>
      </c>
      <c r="G57" s="357">
        <f>F57/E57*100</f>
        <v>97.90854884797628</v>
      </c>
      <c r="H57" s="357">
        <f>SUM(H61+H74+H97)</f>
        <v>1654700</v>
      </c>
      <c r="I57" s="357">
        <f>SUM(I61+I74+I97)</f>
        <v>1706500</v>
      </c>
      <c r="J57" s="357">
        <f>SUM(J61+J74+J97)</f>
        <v>1193172.95</v>
      </c>
      <c r="K57" s="359">
        <f>J57/I57*100</f>
        <v>69.91930559624963</v>
      </c>
    </row>
    <row r="58" spans="1:11" ht="5.25" customHeight="1" thickBot="1">
      <c r="A58" s="184"/>
      <c r="B58" s="80"/>
      <c r="C58" s="143"/>
      <c r="D58" s="108"/>
      <c r="E58" s="87"/>
      <c r="F58" s="87"/>
      <c r="G58" s="87"/>
      <c r="H58" s="87"/>
      <c r="I58" s="87"/>
      <c r="J58" s="87"/>
      <c r="K58" s="87"/>
    </row>
    <row r="59" spans="1:11" ht="15" customHeight="1" thickBot="1">
      <c r="A59" s="441" t="s">
        <v>0</v>
      </c>
      <c r="B59" s="443" t="s">
        <v>1</v>
      </c>
      <c r="C59" s="443" t="s">
        <v>2</v>
      </c>
      <c r="D59" s="445" t="s">
        <v>130</v>
      </c>
      <c r="E59" s="446"/>
      <c r="F59" s="446"/>
      <c r="G59" s="447"/>
      <c r="H59" s="448" t="s">
        <v>132</v>
      </c>
      <c r="I59" s="449"/>
      <c r="J59" s="449"/>
      <c r="K59" s="450"/>
    </row>
    <row r="60" spans="1:11" ht="23.25" customHeight="1" thickBot="1">
      <c r="A60" s="442"/>
      <c r="B60" s="444"/>
      <c r="C60" s="444"/>
      <c r="D60" s="1" t="s">
        <v>230</v>
      </c>
      <c r="E60" s="2" t="s">
        <v>284</v>
      </c>
      <c r="F60" s="182" t="s">
        <v>131</v>
      </c>
      <c r="G60" s="2" t="s">
        <v>158</v>
      </c>
      <c r="H60" s="1" t="s">
        <v>230</v>
      </c>
      <c r="I60" s="2" t="s">
        <v>284</v>
      </c>
      <c r="J60" s="3" t="s">
        <v>131</v>
      </c>
      <c r="K60" s="2" t="s">
        <v>158</v>
      </c>
    </row>
    <row r="61" spans="1:11" ht="15" customHeight="1">
      <c r="A61" s="54">
        <v>70004</v>
      </c>
      <c r="B61" s="466" t="s">
        <v>27</v>
      </c>
      <c r="C61" s="467"/>
      <c r="D61" s="99">
        <f>SUM(D62:D67)</f>
        <v>910000</v>
      </c>
      <c r="E61" s="99">
        <f>SUM(E62:E67)</f>
        <v>911080</v>
      </c>
      <c r="F61" s="146">
        <f>SUM(F62:F67)</f>
        <v>870716.09</v>
      </c>
      <c r="G61" s="125">
        <f>F61/E61*100</f>
        <v>95.56966347631382</v>
      </c>
      <c r="H61" s="84">
        <f>SUM(H65:H73)</f>
        <v>1092000</v>
      </c>
      <c r="I61" s="84">
        <f>SUM(I65:I73)</f>
        <v>1147500</v>
      </c>
      <c r="J61" s="84">
        <f>SUM(J65:J73)</f>
        <v>1125671.67</v>
      </c>
      <c r="K61" s="99">
        <f>J61/I61*100</f>
        <v>98.09774901960783</v>
      </c>
    </row>
    <row r="62" spans="1:11" ht="51.75" customHeight="1">
      <c r="A62" s="104"/>
      <c r="B62" s="11" t="s">
        <v>11</v>
      </c>
      <c r="C62" s="235" t="s">
        <v>270</v>
      </c>
      <c r="D62" s="64">
        <v>910000</v>
      </c>
      <c r="E62" s="64">
        <v>910000</v>
      </c>
      <c r="F62" s="64">
        <v>865770.95</v>
      </c>
      <c r="G62" s="74">
        <f>F62/E62*100</f>
        <v>95.13966483516482</v>
      </c>
      <c r="H62" s="66"/>
      <c r="I62" s="64"/>
      <c r="J62" s="64"/>
      <c r="K62" s="64"/>
    </row>
    <row r="63" spans="1:11" ht="15" customHeight="1">
      <c r="A63" s="89"/>
      <c r="B63" s="10" t="s">
        <v>12</v>
      </c>
      <c r="C63" s="21" t="s">
        <v>188</v>
      </c>
      <c r="D63" s="64">
        <v>0</v>
      </c>
      <c r="E63" s="64">
        <v>1080</v>
      </c>
      <c r="F63" s="64">
        <v>1250.52</v>
      </c>
      <c r="G63" s="74">
        <f>F63/E63*100</f>
        <v>115.78888888888889</v>
      </c>
      <c r="H63" s="66"/>
      <c r="I63" s="66"/>
      <c r="J63" s="64"/>
      <c r="K63" s="64"/>
    </row>
    <row r="64" spans="1:11" ht="12.75" customHeight="1">
      <c r="A64" s="89"/>
      <c r="B64" s="10" t="s">
        <v>28</v>
      </c>
      <c r="C64" s="11" t="s">
        <v>29</v>
      </c>
      <c r="D64" s="64">
        <v>0</v>
      </c>
      <c r="E64" s="64">
        <v>0</v>
      </c>
      <c r="F64" s="64">
        <v>3694.62</v>
      </c>
      <c r="G64" s="379" t="s">
        <v>212</v>
      </c>
      <c r="H64" s="66"/>
      <c r="I64" s="66"/>
      <c r="J64" s="64"/>
      <c r="K64" s="64"/>
    </row>
    <row r="65" spans="1:11" ht="14.25" customHeight="1">
      <c r="A65" s="89"/>
      <c r="B65" s="37" t="s">
        <v>147</v>
      </c>
      <c r="C65" s="47" t="s">
        <v>16</v>
      </c>
      <c r="D65" s="64"/>
      <c r="E65" s="64"/>
      <c r="F65" s="64"/>
      <c r="G65" s="74"/>
      <c r="H65" s="66">
        <v>160000</v>
      </c>
      <c r="I65" s="66">
        <v>163100</v>
      </c>
      <c r="J65" s="64">
        <v>157697.25</v>
      </c>
      <c r="K65" s="64">
        <f aca="true" t="shared" si="5" ref="K65:K74">J65/I65*100</f>
        <v>96.68746167995094</v>
      </c>
    </row>
    <row r="66" spans="1:11" ht="15" customHeight="1">
      <c r="A66" s="89"/>
      <c r="B66" s="20">
        <v>4270</v>
      </c>
      <c r="C66" s="11" t="s">
        <v>17</v>
      </c>
      <c r="D66" s="64"/>
      <c r="E66" s="64"/>
      <c r="F66" s="64"/>
      <c r="G66" s="74"/>
      <c r="H66" s="93">
        <v>112500</v>
      </c>
      <c r="I66" s="127">
        <v>265500</v>
      </c>
      <c r="J66" s="64">
        <v>264826.39</v>
      </c>
      <c r="K66" s="64">
        <f t="shared" si="5"/>
        <v>99.74628625235405</v>
      </c>
    </row>
    <row r="67" spans="1:11" ht="13.5" customHeight="1">
      <c r="A67" s="89"/>
      <c r="B67" s="20">
        <v>4300</v>
      </c>
      <c r="C67" s="11" t="s">
        <v>5</v>
      </c>
      <c r="D67" s="64"/>
      <c r="E67" s="64"/>
      <c r="F67" s="64"/>
      <c r="G67" s="68"/>
      <c r="H67" s="94">
        <v>225000</v>
      </c>
      <c r="I67" s="94">
        <v>226000</v>
      </c>
      <c r="J67" s="64">
        <v>220622.72</v>
      </c>
      <c r="K67" s="64">
        <f t="shared" si="5"/>
        <v>97.62067256637168</v>
      </c>
    </row>
    <row r="68" spans="1:11" ht="23.25" customHeight="1">
      <c r="A68" s="89"/>
      <c r="B68" s="20">
        <v>4400</v>
      </c>
      <c r="C68" s="21" t="s">
        <v>173</v>
      </c>
      <c r="D68" s="64"/>
      <c r="E68" s="64"/>
      <c r="F68" s="64"/>
      <c r="G68" s="68"/>
      <c r="H68" s="94">
        <v>366000</v>
      </c>
      <c r="I68" s="94">
        <v>365000</v>
      </c>
      <c r="J68" s="94">
        <v>364902.03</v>
      </c>
      <c r="K68" s="64">
        <f t="shared" si="5"/>
        <v>99.9731589041096</v>
      </c>
    </row>
    <row r="69" spans="1:11" ht="13.5" customHeight="1">
      <c r="A69" s="89"/>
      <c r="B69" s="20">
        <v>4430</v>
      </c>
      <c r="C69" s="47" t="s">
        <v>10</v>
      </c>
      <c r="D69" s="64"/>
      <c r="E69" s="64"/>
      <c r="F69" s="64"/>
      <c r="G69" s="68"/>
      <c r="H69" s="94">
        <v>16000</v>
      </c>
      <c r="I69" s="94">
        <v>14300</v>
      </c>
      <c r="J69" s="94">
        <v>14266.4</v>
      </c>
      <c r="K69" s="64">
        <f t="shared" si="5"/>
        <v>99.76503496503496</v>
      </c>
    </row>
    <row r="70" spans="1:11" ht="12.75" customHeight="1">
      <c r="A70" s="89"/>
      <c r="B70" s="20">
        <v>4530</v>
      </c>
      <c r="C70" s="47" t="s">
        <v>18</v>
      </c>
      <c r="D70" s="64"/>
      <c r="E70" s="64"/>
      <c r="F70" s="64"/>
      <c r="G70" s="68"/>
      <c r="H70" s="94">
        <v>10000</v>
      </c>
      <c r="I70" s="94">
        <v>5000</v>
      </c>
      <c r="J70" s="94">
        <v>0</v>
      </c>
      <c r="K70" s="64">
        <f t="shared" si="5"/>
        <v>0</v>
      </c>
    </row>
    <row r="71" spans="1:11" ht="12.75" customHeight="1">
      <c r="A71" s="89"/>
      <c r="B71" s="294">
        <v>4590</v>
      </c>
      <c r="C71" s="280" t="s">
        <v>159</v>
      </c>
      <c r="D71" s="64"/>
      <c r="E71" s="64"/>
      <c r="F71" s="64"/>
      <c r="G71" s="68"/>
      <c r="H71" s="94">
        <v>500</v>
      </c>
      <c r="I71" s="94">
        <v>0</v>
      </c>
      <c r="J71" s="64">
        <v>0</v>
      </c>
      <c r="K71" s="37" t="s">
        <v>212</v>
      </c>
    </row>
    <row r="72" spans="1:11" ht="12.75" customHeight="1">
      <c r="A72" s="89"/>
      <c r="B72" s="20">
        <v>4610</v>
      </c>
      <c r="C72" s="11" t="s">
        <v>30</v>
      </c>
      <c r="D72" s="64"/>
      <c r="E72" s="64"/>
      <c r="F72" s="64"/>
      <c r="G72" s="68"/>
      <c r="H72" s="94">
        <v>10000</v>
      </c>
      <c r="I72" s="94">
        <v>6600</v>
      </c>
      <c r="J72" s="64">
        <v>6587.13</v>
      </c>
      <c r="K72" s="64">
        <f t="shared" si="5"/>
        <v>99.80499999999999</v>
      </c>
    </row>
    <row r="73" spans="1:11" ht="15" customHeight="1">
      <c r="A73" s="148"/>
      <c r="B73" s="37" t="s">
        <v>160</v>
      </c>
      <c r="C73" s="21" t="s">
        <v>21</v>
      </c>
      <c r="D73" s="64"/>
      <c r="E73" s="64"/>
      <c r="F73" s="64"/>
      <c r="G73" s="68"/>
      <c r="H73" s="94">
        <v>192000</v>
      </c>
      <c r="I73" s="94">
        <v>102000</v>
      </c>
      <c r="J73" s="66">
        <v>96769.75</v>
      </c>
      <c r="K73" s="64">
        <f t="shared" si="5"/>
        <v>94.87230392156863</v>
      </c>
    </row>
    <row r="74" spans="1:11" ht="13.5" customHeight="1">
      <c r="A74" s="131">
        <v>70005</v>
      </c>
      <c r="B74" s="451" t="s">
        <v>31</v>
      </c>
      <c r="C74" s="452"/>
      <c r="D74" s="58">
        <f>SUM(D75:D82)</f>
        <v>407000</v>
      </c>
      <c r="E74" s="58">
        <f>SUM(E75:E96)</f>
        <v>194800</v>
      </c>
      <c r="F74" s="58">
        <f>SUM(F75:F96)</f>
        <v>212034.97</v>
      </c>
      <c r="G74" s="62">
        <f aca="true" t="shared" si="6" ref="G74:G81">F74/E74*100</f>
        <v>108.84752053388091</v>
      </c>
      <c r="H74" s="67">
        <f>SUM(H75:H96)</f>
        <v>533700</v>
      </c>
      <c r="I74" s="67">
        <f>SUM(I75:I96)</f>
        <v>537000</v>
      </c>
      <c r="J74" s="67">
        <f>SUM(J75:J96)</f>
        <v>45701.27999999999</v>
      </c>
      <c r="K74" s="58">
        <f t="shared" si="5"/>
        <v>8.510480446927373</v>
      </c>
    </row>
    <row r="75" spans="1:11" ht="24.75" customHeight="1">
      <c r="A75" s="95"/>
      <c r="B75" s="10" t="s">
        <v>185</v>
      </c>
      <c r="C75" s="21" t="s">
        <v>186</v>
      </c>
      <c r="D75" s="64">
        <v>78000</v>
      </c>
      <c r="E75" s="64">
        <v>78000</v>
      </c>
      <c r="F75" s="64">
        <v>78658.24</v>
      </c>
      <c r="G75" s="74">
        <f t="shared" si="6"/>
        <v>100.84389743589743</v>
      </c>
      <c r="H75" s="66"/>
      <c r="I75" s="64"/>
      <c r="J75" s="64"/>
      <c r="K75" s="64"/>
    </row>
    <row r="76" spans="1:11" ht="12.75" customHeight="1">
      <c r="A76" s="193"/>
      <c r="B76" s="10" t="s">
        <v>32</v>
      </c>
      <c r="C76" s="21" t="s">
        <v>33</v>
      </c>
      <c r="D76" s="64">
        <v>0</v>
      </c>
      <c r="E76" s="64">
        <v>5800</v>
      </c>
      <c r="F76" s="64">
        <v>8093.71</v>
      </c>
      <c r="G76" s="74">
        <f t="shared" si="6"/>
        <v>139.54672413793102</v>
      </c>
      <c r="H76" s="66"/>
      <c r="I76" s="64"/>
      <c r="J76" s="64"/>
      <c r="K76" s="64"/>
    </row>
    <row r="77" spans="1:11" ht="46.5" customHeight="1">
      <c r="A77" s="89"/>
      <c r="B77" s="11" t="s">
        <v>11</v>
      </c>
      <c r="C77" s="235" t="s">
        <v>282</v>
      </c>
      <c r="D77" s="64">
        <v>52000</v>
      </c>
      <c r="E77" s="64">
        <v>42000</v>
      </c>
      <c r="F77" s="64">
        <v>41389.6</v>
      </c>
      <c r="G77" s="74">
        <f t="shared" si="6"/>
        <v>98.54666666666667</v>
      </c>
      <c r="H77" s="66"/>
      <c r="I77" s="64"/>
      <c r="J77" s="64"/>
      <c r="K77" s="64"/>
    </row>
    <row r="78" spans="1:11" ht="34.5" customHeight="1">
      <c r="A78" s="148"/>
      <c r="B78" s="11" t="s">
        <v>34</v>
      </c>
      <c r="C78" s="235" t="s">
        <v>35</v>
      </c>
      <c r="D78" s="64">
        <v>14000</v>
      </c>
      <c r="E78" s="64">
        <v>30000</v>
      </c>
      <c r="F78" s="64">
        <v>30404.23</v>
      </c>
      <c r="G78" s="74">
        <f t="shared" si="6"/>
        <v>101.34743333333334</v>
      </c>
      <c r="H78" s="66"/>
      <c r="I78" s="64"/>
      <c r="J78" s="64"/>
      <c r="K78" s="64"/>
    </row>
    <row r="79" spans="1:11" ht="25.5" customHeight="1">
      <c r="A79" s="89"/>
      <c r="B79" s="29" t="s">
        <v>36</v>
      </c>
      <c r="C79" s="212" t="s">
        <v>37</v>
      </c>
      <c r="D79" s="65">
        <v>250000</v>
      </c>
      <c r="E79" s="65">
        <v>35000</v>
      </c>
      <c r="F79" s="65">
        <v>44820</v>
      </c>
      <c r="G79" s="68">
        <f t="shared" si="6"/>
        <v>128.05714285714285</v>
      </c>
      <c r="H79" s="94"/>
      <c r="I79" s="65"/>
      <c r="J79" s="65"/>
      <c r="K79" s="65"/>
    </row>
    <row r="80" spans="1:11" ht="13.5" customHeight="1">
      <c r="A80" s="89"/>
      <c r="B80" s="11" t="s">
        <v>12</v>
      </c>
      <c r="C80" s="11" t="s">
        <v>281</v>
      </c>
      <c r="D80" s="64">
        <v>8000</v>
      </c>
      <c r="E80" s="64">
        <v>3000</v>
      </c>
      <c r="F80" s="65">
        <v>2043.11</v>
      </c>
      <c r="G80" s="68">
        <f t="shared" si="6"/>
        <v>68.10366666666667</v>
      </c>
      <c r="H80" s="94"/>
      <c r="I80" s="65"/>
      <c r="J80" s="65"/>
      <c r="K80" s="65"/>
    </row>
    <row r="81" spans="1:11" ht="12.75" customHeight="1">
      <c r="A81" s="89"/>
      <c r="B81" s="10" t="s">
        <v>231</v>
      </c>
      <c r="C81" s="11" t="s">
        <v>232</v>
      </c>
      <c r="D81" s="64">
        <v>0</v>
      </c>
      <c r="E81" s="64">
        <v>1000</v>
      </c>
      <c r="F81" s="64">
        <v>37.9</v>
      </c>
      <c r="G81" s="74">
        <f t="shared" si="6"/>
        <v>3.7899999999999996</v>
      </c>
      <c r="H81" s="66"/>
      <c r="I81" s="64"/>
      <c r="J81" s="64"/>
      <c r="K81" s="64"/>
    </row>
    <row r="82" spans="1:11" ht="12.75" customHeight="1">
      <c r="A82" s="148"/>
      <c r="B82" s="10" t="s">
        <v>28</v>
      </c>
      <c r="C82" s="11" t="s">
        <v>29</v>
      </c>
      <c r="D82" s="64">
        <v>5000</v>
      </c>
      <c r="E82" s="64">
        <v>0</v>
      </c>
      <c r="F82" s="64">
        <v>6588.18</v>
      </c>
      <c r="G82" s="379" t="s">
        <v>212</v>
      </c>
      <c r="H82" s="93"/>
      <c r="I82" s="64"/>
      <c r="J82" s="64"/>
      <c r="K82" s="64"/>
    </row>
    <row r="83" spans="1:11" ht="12.75" customHeight="1">
      <c r="A83" s="89"/>
      <c r="B83" s="37" t="s">
        <v>215</v>
      </c>
      <c r="C83" s="11" t="s">
        <v>203</v>
      </c>
      <c r="D83" s="66"/>
      <c r="E83" s="64"/>
      <c r="F83" s="64"/>
      <c r="G83" s="74"/>
      <c r="H83" s="66">
        <v>3200</v>
      </c>
      <c r="I83" s="66">
        <v>3200</v>
      </c>
      <c r="J83" s="64">
        <v>1700</v>
      </c>
      <c r="K83" s="64">
        <f aca="true" t="shared" si="7" ref="K83:K96">J83/I83*100</f>
        <v>53.125</v>
      </c>
    </row>
    <row r="84" spans="1:11" ht="12.75" customHeight="1">
      <c r="A84" s="89"/>
      <c r="B84" s="37" t="s">
        <v>192</v>
      </c>
      <c r="C84" s="11" t="s">
        <v>240</v>
      </c>
      <c r="D84" s="66"/>
      <c r="E84" s="64"/>
      <c r="F84" s="64"/>
      <c r="G84" s="74"/>
      <c r="H84" s="66">
        <v>0</v>
      </c>
      <c r="I84" s="66">
        <v>1000</v>
      </c>
      <c r="J84" s="64">
        <v>277.78</v>
      </c>
      <c r="K84" s="64">
        <f t="shared" si="7"/>
        <v>27.778</v>
      </c>
    </row>
    <row r="85" spans="1:11" ht="12.75" customHeight="1">
      <c r="A85" s="90"/>
      <c r="B85" s="37" t="s">
        <v>147</v>
      </c>
      <c r="C85" s="11" t="s">
        <v>16</v>
      </c>
      <c r="D85" s="66"/>
      <c r="E85" s="64"/>
      <c r="F85" s="64"/>
      <c r="G85" s="74"/>
      <c r="H85" s="66">
        <v>8200</v>
      </c>
      <c r="I85" s="66">
        <v>14000</v>
      </c>
      <c r="J85" s="64">
        <v>6945.5</v>
      </c>
      <c r="K85" s="64">
        <f t="shared" si="7"/>
        <v>49.61071428571429</v>
      </c>
    </row>
    <row r="86" spans="1:11" ht="5.25" customHeight="1" thickBot="1">
      <c r="A86" s="184"/>
      <c r="B86" s="80"/>
      <c r="C86" s="143"/>
      <c r="D86" s="108"/>
      <c r="E86" s="87"/>
      <c r="F86" s="87"/>
      <c r="G86" s="87"/>
      <c r="H86" s="87"/>
      <c r="I86" s="87"/>
      <c r="J86" s="87"/>
      <c r="K86" s="87"/>
    </row>
    <row r="87" spans="1:11" ht="13.5" customHeight="1" thickBot="1">
      <c r="A87" s="441" t="s">
        <v>0</v>
      </c>
      <c r="B87" s="443" t="s">
        <v>1</v>
      </c>
      <c r="C87" s="443" t="s">
        <v>2</v>
      </c>
      <c r="D87" s="445" t="s">
        <v>130</v>
      </c>
      <c r="E87" s="446"/>
      <c r="F87" s="446"/>
      <c r="G87" s="447"/>
      <c r="H87" s="448" t="s">
        <v>132</v>
      </c>
      <c r="I87" s="449"/>
      <c r="J87" s="449"/>
      <c r="K87" s="450"/>
    </row>
    <row r="88" spans="1:11" ht="24.75" customHeight="1" thickBot="1">
      <c r="A88" s="442"/>
      <c r="B88" s="444"/>
      <c r="C88" s="444"/>
      <c r="D88" s="1" t="s">
        <v>230</v>
      </c>
      <c r="E88" s="2" t="s">
        <v>284</v>
      </c>
      <c r="F88" s="182" t="s">
        <v>131</v>
      </c>
      <c r="G88" s="2" t="s">
        <v>158</v>
      </c>
      <c r="H88" s="1" t="s">
        <v>230</v>
      </c>
      <c r="I88" s="2" t="s">
        <v>284</v>
      </c>
      <c r="J88" s="3" t="s">
        <v>131</v>
      </c>
      <c r="K88" s="2" t="s">
        <v>158</v>
      </c>
    </row>
    <row r="89" spans="1:11" ht="12.75" customHeight="1">
      <c r="A89" s="89"/>
      <c r="B89" s="37" t="s">
        <v>214</v>
      </c>
      <c r="C89" s="11" t="s">
        <v>17</v>
      </c>
      <c r="D89" s="66"/>
      <c r="E89" s="64"/>
      <c r="F89" s="64"/>
      <c r="G89" s="74"/>
      <c r="H89" s="66">
        <v>0</v>
      </c>
      <c r="I89" s="66">
        <v>2000</v>
      </c>
      <c r="J89" s="66">
        <v>0</v>
      </c>
      <c r="K89" s="64">
        <f t="shared" si="7"/>
        <v>0</v>
      </c>
    </row>
    <row r="90" spans="1:11" ht="15" customHeight="1">
      <c r="A90" s="481"/>
      <c r="B90" s="20">
        <v>4300</v>
      </c>
      <c r="C90" s="11" t="s">
        <v>5</v>
      </c>
      <c r="D90" s="66"/>
      <c r="E90" s="64"/>
      <c r="F90" s="64"/>
      <c r="G90" s="74"/>
      <c r="H90" s="66">
        <v>7800</v>
      </c>
      <c r="I90" s="66">
        <v>8800</v>
      </c>
      <c r="J90" s="64">
        <v>6217.56</v>
      </c>
      <c r="K90" s="64">
        <f t="shared" si="7"/>
        <v>70.65409090909091</v>
      </c>
    </row>
    <row r="91" spans="1:11" ht="24.75" customHeight="1">
      <c r="A91" s="481"/>
      <c r="B91" s="47">
        <v>4390</v>
      </c>
      <c r="C91" s="41" t="s">
        <v>145</v>
      </c>
      <c r="D91" s="64"/>
      <c r="E91" s="64"/>
      <c r="F91" s="64"/>
      <c r="G91" s="74"/>
      <c r="H91" s="66">
        <v>15000</v>
      </c>
      <c r="I91" s="66">
        <v>15000</v>
      </c>
      <c r="J91" s="64">
        <v>11417</v>
      </c>
      <c r="K91" s="64">
        <f t="shared" si="7"/>
        <v>76.11333333333333</v>
      </c>
    </row>
    <row r="92" spans="1:11" ht="14.25" customHeight="1">
      <c r="A92" s="196"/>
      <c r="B92" s="47">
        <v>4480</v>
      </c>
      <c r="C92" s="42" t="s">
        <v>72</v>
      </c>
      <c r="D92" s="64"/>
      <c r="E92" s="64"/>
      <c r="F92" s="64"/>
      <c r="G92" s="74"/>
      <c r="H92" s="66">
        <v>13600</v>
      </c>
      <c r="I92" s="66">
        <v>13600</v>
      </c>
      <c r="J92" s="64">
        <v>12766</v>
      </c>
      <c r="K92" s="64">
        <f t="shared" si="7"/>
        <v>93.86764705882354</v>
      </c>
    </row>
    <row r="93" spans="1:11" ht="22.5" customHeight="1">
      <c r="A93" s="89"/>
      <c r="B93" s="37" t="s">
        <v>148</v>
      </c>
      <c r="C93" s="92" t="s">
        <v>149</v>
      </c>
      <c r="D93" s="64"/>
      <c r="E93" s="64"/>
      <c r="F93" s="64"/>
      <c r="G93" s="74"/>
      <c r="H93" s="66">
        <v>1400</v>
      </c>
      <c r="I93" s="66">
        <v>1400</v>
      </c>
      <c r="J93" s="64">
        <v>262.74</v>
      </c>
      <c r="K93" s="64">
        <f t="shared" si="7"/>
        <v>18.767142857142858</v>
      </c>
    </row>
    <row r="94" spans="1:11" ht="12.75" customHeight="1">
      <c r="A94" s="481"/>
      <c r="B94" s="37" t="s">
        <v>138</v>
      </c>
      <c r="C94" s="11" t="s">
        <v>18</v>
      </c>
      <c r="D94" s="64"/>
      <c r="E94" s="64"/>
      <c r="F94" s="64"/>
      <c r="G94" s="74"/>
      <c r="H94" s="66">
        <v>13500</v>
      </c>
      <c r="I94" s="66">
        <v>7000</v>
      </c>
      <c r="J94" s="64">
        <v>0</v>
      </c>
      <c r="K94" s="64">
        <f t="shared" si="7"/>
        <v>0</v>
      </c>
    </row>
    <row r="95" spans="1:11" ht="13.5" customHeight="1">
      <c r="A95" s="481"/>
      <c r="B95" s="37" t="s">
        <v>139</v>
      </c>
      <c r="C95" s="21" t="s">
        <v>30</v>
      </c>
      <c r="D95" s="64"/>
      <c r="E95" s="64"/>
      <c r="F95" s="64"/>
      <c r="G95" s="74"/>
      <c r="H95" s="66">
        <v>1000</v>
      </c>
      <c r="I95" s="66">
        <v>1000</v>
      </c>
      <c r="J95" s="64">
        <v>100</v>
      </c>
      <c r="K95" s="64">
        <f t="shared" si="7"/>
        <v>10</v>
      </c>
    </row>
    <row r="96" spans="1:11" ht="12.75" customHeight="1">
      <c r="A96" s="480"/>
      <c r="B96" s="37" t="s">
        <v>160</v>
      </c>
      <c r="C96" s="21" t="s">
        <v>21</v>
      </c>
      <c r="D96" s="57"/>
      <c r="E96" s="57"/>
      <c r="F96" s="57"/>
      <c r="G96" s="111"/>
      <c r="H96" s="101">
        <v>470000</v>
      </c>
      <c r="I96" s="101">
        <v>470000</v>
      </c>
      <c r="J96" s="57">
        <v>6014.7</v>
      </c>
      <c r="K96" s="57">
        <f t="shared" si="7"/>
        <v>1.2797234042553192</v>
      </c>
    </row>
    <row r="97" spans="1:11" ht="12.75" customHeight="1">
      <c r="A97" s="183">
        <v>70095</v>
      </c>
      <c r="B97" s="16"/>
      <c r="C97" s="17" t="s">
        <v>9</v>
      </c>
      <c r="D97" s="58"/>
      <c r="E97" s="58"/>
      <c r="F97" s="58"/>
      <c r="G97" s="74"/>
      <c r="H97" s="58">
        <f>SUM(H98:H100)</f>
        <v>29000</v>
      </c>
      <c r="I97" s="58">
        <f>SUM(I98:I100)</f>
        <v>22000</v>
      </c>
      <c r="J97" s="58">
        <f>SUM(J98:J100)</f>
        <v>21800</v>
      </c>
      <c r="K97" s="58">
        <f aca="true" t="shared" si="8" ref="K97:K103">J97/I97*100</f>
        <v>99.0909090909091</v>
      </c>
    </row>
    <row r="98" spans="1:11" ht="13.5" customHeight="1">
      <c r="A98" s="73"/>
      <c r="B98" s="33">
        <v>3030</v>
      </c>
      <c r="C98" s="35" t="s">
        <v>161</v>
      </c>
      <c r="D98" s="85"/>
      <c r="E98" s="85"/>
      <c r="F98" s="85"/>
      <c r="G98" s="111"/>
      <c r="H98" s="101">
        <v>4000</v>
      </c>
      <c r="I98" s="101">
        <v>2000</v>
      </c>
      <c r="J98" s="57">
        <v>1800</v>
      </c>
      <c r="K98" s="64">
        <f t="shared" si="8"/>
        <v>90</v>
      </c>
    </row>
    <row r="99" spans="1:11" ht="13.5" customHeight="1">
      <c r="A99" s="86"/>
      <c r="B99" s="20">
        <v>4190</v>
      </c>
      <c r="C99" s="11" t="s">
        <v>193</v>
      </c>
      <c r="D99" s="64"/>
      <c r="E99" s="64"/>
      <c r="F99" s="64"/>
      <c r="G99" s="74"/>
      <c r="H99" s="66">
        <v>0</v>
      </c>
      <c r="I99" s="66">
        <v>20000</v>
      </c>
      <c r="J99" s="66">
        <v>20000</v>
      </c>
      <c r="K99" s="64">
        <f t="shared" si="8"/>
        <v>100</v>
      </c>
    </row>
    <row r="100" spans="1:11" ht="13.5" customHeight="1" thickBot="1">
      <c r="A100" s="368"/>
      <c r="B100" s="152">
        <v>4270</v>
      </c>
      <c r="C100" s="306" t="s">
        <v>266</v>
      </c>
      <c r="D100" s="176"/>
      <c r="E100" s="176"/>
      <c r="F100" s="176"/>
      <c r="G100" s="307"/>
      <c r="H100" s="87">
        <v>25000</v>
      </c>
      <c r="I100" s="176">
        <v>0</v>
      </c>
      <c r="J100" s="176">
        <v>0</v>
      </c>
      <c r="K100" s="387" t="s">
        <v>212</v>
      </c>
    </row>
    <row r="101" spans="1:11" ht="14.25" customHeight="1" thickBot="1">
      <c r="A101" s="39">
        <v>710</v>
      </c>
      <c r="B101" s="459" t="s">
        <v>39</v>
      </c>
      <c r="C101" s="460"/>
      <c r="D101" s="5">
        <f>SUM(D104)</f>
        <v>9000</v>
      </c>
      <c r="E101" s="5">
        <f>SUM(E104)</f>
        <v>9000</v>
      </c>
      <c r="F101" s="5">
        <f>SUM(F104)</f>
        <v>14497.5</v>
      </c>
      <c r="G101" s="6">
        <f>F101/E101*100</f>
        <v>161.08333333333334</v>
      </c>
      <c r="H101" s="59">
        <f>H102+H104</f>
        <v>111620</v>
      </c>
      <c r="I101" s="59">
        <f>I102+I104</f>
        <v>112620</v>
      </c>
      <c r="J101" s="59">
        <f>J102+J104</f>
        <v>87811</v>
      </c>
      <c r="K101" s="63">
        <f t="shared" si="8"/>
        <v>77.97105309891671</v>
      </c>
    </row>
    <row r="102" spans="1:11" ht="12.75" customHeight="1">
      <c r="A102" s="161">
        <v>71004</v>
      </c>
      <c r="B102" s="466" t="s">
        <v>178</v>
      </c>
      <c r="C102" s="467"/>
      <c r="D102" s="45"/>
      <c r="E102" s="45"/>
      <c r="F102" s="45"/>
      <c r="G102" s="44"/>
      <c r="H102" s="70">
        <f>SUM(H103:H103)</f>
        <v>50000</v>
      </c>
      <c r="I102" s="70">
        <f>SUM(I103:I103)</f>
        <v>50000</v>
      </c>
      <c r="J102" s="70">
        <f>SUM(J103:J103)</f>
        <v>31838</v>
      </c>
      <c r="K102" s="70">
        <f t="shared" si="8"/>
        <v>63.676</v>
      </c>
    </row>
    <row r="103" spans="1:11" ht="15" customHeight="1">
      <c r="A103" s="290"/>
      <c r="B103" s="20">
        <v>4300</v>
      </c>
      <c r="C103" s="11" t="s">
        <v>5</v>
      </c>
      <c r="D103" s="38"/>
      <c r="E103" s="38"/>
      <c r="F103" s="38"/>
      <c r="G103" s="40"/>
      <c r="H103" s="66">
        <v>50000</v>
      </c>
      <c r="I103" s="66">
        <v>50000</v>
      </c>
      <c r="J103" s="79">
        <v>31838</v>
      </c>
      <c r="K103" s="64">
        <f t="shared" si="8"/>
        <v>63.676</v>
      </c>
    </row>
    <row r="104" spans="1:11" ht="12" customHeight="1">
      <c r="A104" s="145">
        <v>71035</v>
      </c>
      <c r="B104" s="451" t="s">
        <v>40</v>
      </c>
      <c r="C104" s="452"/>
      <c r="D104" s="70">
        <f>SUM(D105:D108)</f>
        <v>9000</v>
      </c>
      <c r="E104" s="70">
        <f>SUM(E105:E108)</f>
        <v>9000</v>
      </c>
      <c r="F104" s="70">
        <f>SUM(F105:F106)</f>
        <v>14497.5</v>
      </c>
      <c r="G104" s="76">
        <f>F104/E104*100</f>
        <v>161.08333333333334</v>
      </c>
      <c r="H104" s="69">
        <f>SUM(H105:H110)</f>
        <v>61620</v>
      </c>
      <c r="I104" s="69">
        <f>SUM(I105:I110)</f>
        <v>62620</v>
      </c>
      <c r="J104" s="69">
        <f>SUM(J105:J110)</f>
        <v>55973</v>
      </c>
      <c r="K104" s="70">
        <f>J104/I104*100</f>
        <v>89.38518045352922</v>
      </c>
    </row>
    <row r="105" spans="1:11" ht="12.75" customHeight="1">
      <c r="A105" s="72"/>
      <c r="B105" s="97" t="s">
        <v>152</v>
      </c>
      <c r="C105" s="11" t="s">
        <v>153</v>
      </c>
      <c r="D105" s="64">
        <v>9000</v>
      </c>
      <c r="E105" s="64">
        <v>9000</v>
      </c>
      <c r="F105" s="64">
        <v>14377.5</v>
      </c>
      <c r="G105" s="74">
        <f>F105/E105*100</f>
        <v>159.75</v>
      </c>
      <c r="H105" s="66"/>
      <c r="I105" s="64"/>
      <c r="J105" s="64"/>
      <c r="K105" s="70"/>
    </row>
    <row r="106" spans="1:11" ht="12.75" customHeight="1">
      <c r="A106" s="72"/>
      <c r="B106" s="97" t="s">
        <v>28</v>
      </c>
      <c r="C106" s="11" t="s">
        <v>285</v>
      </c>
      <c r="D106" s="64"/>
      <c r="E106" s="64"/>
      <c r="F106" s="64">
        <v>120</v>
      </c>
      <c r="G106" s="379" t="s">
        <v>212</v>
      </c>
      <c r="H106" s="66"/>
      <c r="I106" s="66"/>
      <c r="J106" s="64"/>
      <c r="K106" s="70"/>
    </row>
    <row r="107" spans="1:11" ht="12.75" customHeight="1">
      <c r="A107" s="72"/>
      <c r="B107" s="113" t="s">
        <v>192</v>
      </c>
      <c r="C107" s="11" t="s">
        <v>15</v>
      </c>
      <c r="D107" s="64"/>
      <c r="E107" s="64"/>
      <c r="F107" s="64"/>
      <c r="G107" s="74"/>
      <c r="H107" s="66">
        <v>200</v>
      </c>
      <c r="I107" s="66">
        <v>1200</v>
      </c>
      <c r="J107" s="64">
        <v>749</v>
      </c>
      <c r="K107" s="65">
        <f aca="true" t="shared" si="9" ref="K107:K112">J107/I107*100</f>
        <v>62.416666666666664</v>
      </c>
    </row>
    <row r="108" spans="1:11" ht="15.75" customHeight="1">
      <c r="A108" s="208"/>
      <c r="B108" s="20">
        <v>4300</v>
      </c>
      <c r="C108" s="11" t="s">
        <v>5</v>
      </c>
      <c r="D108" s="12"/>
      <c r="E108" s="12"/>
      <c r="F108" s="12"/>
      <c r="G108" s="13"/>
      <c r="H108" s="64">
        <v>11700</v>
      </c>
      <c r="I108" s="64">
        <v>11700</v>
      </c>
      <c r="J108" s="64">
        <v>10944</v>
      </c>
      <c r="K108" s="94">
        <f t="shared" si="9"/>
        <v>93.53846153846153</v>
      </c>
    </row>
    <row r="109" spans="1:11" ht="13.5" customHeight="1">
      <c r="A109" s="208"/>
      <c r="B109" s="169">
        <v>4530</v>
      </c>
      <c r="C109" s="11" t="s">
        <v>18</v>
      </c>
      <c r="D109" s="48"/>
      <c r="E109" s="48"/>
      <c r="F109" s="12"/>
      <c r="G109" s="56"/>
      <c r="H109" s="136">
        <v>720</v>
      </c>
      <c r="I109" s="64">
        <v>720</v>
      </c>
      <c r="J109" s="64">
        <v>0</v>
      </c>
      <c r="K109" s="64">
        <f t="shared" si="9"/>
        <v>0</v>
      </c>
    </row>
    <row r="110" spans="1:11" ht="16.5" customHeight="1" thickBot="1">
      <c r="A110" s="208"/>
      <c r="B110" s="209">
        <v>6050</v>
      </c>
      <c r="C110" s="274" t="s">
        <v>21</v>
      </c>
      <c r="D110" s="175"/>
      <c r="E110" s="175"/>
      <c r="F110" s="174"/>
      <c r="G110" s="207"/>
      <c r="H110" s="370">
        <v>49000</v>
      </c>
      <c r="I110" s="210">
        <v>49000</v>
      </c>
      <c r="J110" s="210">
        <v>44280</v>
      </c>
      <c r="K110" s="210">
        <f t="shared" si="9"/>
        <v>90.36734693877551</v>
      </c>
    </row>
    <row r="111" spans="1:11" ht="13.5" customHeight="1" thickBot="1">
      <c r="A111" s="39">
        <v>750</v>
      </c>
      <c r="B111" s="459" t="s">
        <v>41</v>
      </c>
      <c r="C111" s="460"/>
      <c r="D111" s="60">
        <f>SUM(D112+D125+D132+D162+D170)</f>
        <v>52100</v>
      </c>
      <c r="E111" s="60">
        <f>SUM(E112+E125+E132+E162+E170)</f>
        <v>63712</v>
      </c>
      <c r="F111" s="60">
        <f>SUM(F112+F125+F132+F162+F170)</f>
        <v>63702.86</v>
      </c>
      <c r="G111" s="60">
        <f>F111/E111*100</f>
        <v>99.98565419387243</v>
      </c>
      <c r="H111" s="60">
        <f>SUM(H112+H125+H132+H162+H170)</f>
        <v>2670329</v>
      </c>
      <c r="I111" s="60">
        <f>SUM(I112+I125+I132+I162+I170)</f>
        <v>2698899</v>
      </c>
      <c r="J111" s="60">
        <f>SUM(J112+J125+J132+J162+J170)</f>
        <v>2583975.710000001</v>
      </c>
      <c r="K111" s="60">
        <f t="shared" si="9"/>
        <v>95.74184547106064</v>
      </c>
    </row>
    <row r="112" spans="1:11" ht="11.25" customHeight="1">
      <c r="A112" s="26">
        <v>75011</v>
      </c>
      <c r="B112" s="466" t="s">
        <v>42</v>
      </c>
      <c r="C112" s="467"/>
      <c r="D112" s="70">
        <f>SUM(D113:D121)</f>
        <v>52100</v>
      </c>
      <c r="E112" s="70">
        <f>SUM(E113:E121)</f>
        <v>60412</v>
      </c>
      <c r="F112" s="70">
        <f>SUM(F113:F121)</f>
        <v>60404.2</v>
      </c>
      <c r="G112" s="76">
        <f>F112/E112*100</f>
        <v>99.98708865788254</v>
      </c>
      <c r="H112" s="69">
        <f>SUM(H113:H124)</f>
        <v>52086</v>
      </c>
      <c r="I112" s="69">
        <f>SUM(I113:I124)</f>
        <v>60398</v>
      </c>
      <c r="J112" s="69">
        <f>SUM(J113:J124)</f>
        <v>60398</v>
      </c>
      <c r="K112" s="70">
        <f t="shared" si="9"/>
        <v>100</v>
      </c>
    </row>
    <row r="113" spans="1:11" ht="47.25" customHeight="1">
      <c r="A113" s="23"/>
      <c r="B113" s="11">
        <v>2010</v>
      </c>
      <c r="C113" s="235" t="s">
        <v>187</v>
      </c>
      <c r="D113" s="64">
        <v>52086</v>
      </c>
      <c r="E113" s="64">
        <v>60398</v>
      </c>
      <c r="F113" s="64">
        <v>60398</v>
      </c>
      <c r="G113" s="74">
        <f>F113/E113*100</f>
        <v>100</v>
      </c>
      <c r="H113" s="66"/>
      <c r="I113" s="64"/>
      <c r="J113" s="64"/>
      <c r="K113" s="75"/>
    </row>
    <row r="114" spans="1:11" ht="35.25" customHeight="1">
      <c r="A114" s="88"/>
      <c r="B114" s="11">
        <v>2360</v>
      </c>
      <c r="C114" s="235" t="s">
        <v>51</v>
      </c>
      <c r="D114" s="64">
        <v>14</v>
      </c>
      <c r="E114" s="64">
        <v>14</v>
      </c>
      <c r="F114" s="64">
        <v>6.2</v>
      </c>
      <c r="G114" s="74">
        <f>F114/E114*100</f>
        <v>44.28571428571429</v>
      </c>
      <c r="H114" s="66"/>
      <c r="I114" s="64"/>
      <c r="J114" s="64"/>
      <c r="K114" s="75"/>
    </row>
    <row r="115" spans="1:11" ht="12" customHeight="1">
      <c r="A115" s="88"/>
      <c r="B115" s="20">
        <v>4010</v>
      </c>
      <c r="C115" s="11" t="s">
        <v>43</v>
      </c>
      <c r="D115" s="64"/>
      <c r="E115" s="64"/>
      <c r="F115" s="64"/>
      <c r="G115" s="74"/>
      <c r="H115" s="66">
        <v>39230</v>
      </c>
      <c r="I115" s="66">
        <v>47180.6</v>
      </c>
      <c r="J115" s="66">
        <v>47180.6</v>
      </c>
      <c r="K115" s="64">
        <f aca="true" t="shared" si="10" ref="K115:K128">J115/I115*100</f>
        <v>100</v>
      </c>
    </row>
    <row r="116" spans="1:11" ht="12.75" customHeight="1">
      <c r="A116" s="88"/>
      <c r="B116" s="51">
        <v>4040</v>
      </c>
      <c r="C116" s="29" t="s">
        <v>44</v>
      </c>
      <c r="D116" s="65"/>
      <c r="E116" s="65"/>
      <c r="F116" s="65"/>
      <c r="G116" s="68"/>
      <c r="H116" s="66">
        <v>3000</v>
      </c>
      <c r="I116" s="66">
        <v>3000</v>
      </c>
      <c r="J116" s="66">
        <v>3000</v>
      </c>
      <c r="K116" s="64">
        <f t="shared" si="10"/>
        <v>100</v>
      </c>
    </row>
    <row r="117" spans="1:11" ht="12" customHeight="1">
      <c r="A117" s="102"/>
      <c r="B117" s="51">
        <v>4110</v>
      </c>
      <c r="C117" s="29" t="s">
        <v>45</v>
      </c>
      <c r="D117" s="65"/>
      <c r="E117" s="65"/>
      <c r="F117" s="65"/>
      <c r="G117" s="68"/>
      <c r="H117" s="66">
        <v>7221</v>
      </c>
      <c r="I117" s="66">
        <v>8229</v>
      </c>
      <c r="J117" s="66">
        <v>8229</v>
      </c>
      <c r="K117" s="64">
        <f t="shared" si="10"/>
        <v>100</v>
      </c>
    </row>
    <row r="118" spans="1:11" ht="4.5" customHeight="1" thickBot="1">
      <c r="A118" s="143"/>
      <c r="B118" s="80"/>
      <c r="C118" s="406"/>
      <c r="D118" s="87"/>
      <c r="E118" s="87"/>
      <c r="F118" s="87"/>
      <c r="G118" s="87"/>
      <c r="H118" s="87"/>
      <c r="I118" s="87"/>
      <c r="J118" s="87"/>
      <c r="K118" s="87"/>
    </row>
    <row r="119" spans="1:11" ht="12" customHeight="1" thickBot="1">
      <c r="A119" s="441" t="s">
        <v>0</v>
      </c>
      <c r="B119" s="443" t="s">
        <v>1</v>
      </c>
      <c r="C119" s="443" t="s">
        <v>2</v>
      </c>
      <c r="D119" s="445" t="s">
        <v>130</v>
      </c>
      <c r="E119" s="446"/>
      <c r="F119" s="446"/>
      <c r="G119" s="447"/>
      <c r="H119" s="448" t="s">
        <v>132</v>
      </c>
      <c r="I119" s="449"/>
      <c r="J119" s="449"/>
      <c r="K119" s="450"/>
    </row>
    <row r="120" spans="1:11" ht="26.25" customHeight="1" thickBot="1">
      <c r="A120" s="442"/>
      <c r="B120" s="444"/>
      <c r="C120" s="444"/>
      <c r="D120" s="1" t="s">
        <v>230</v>
      </c>
      <c r="E120" s="2" t="s">
        <v>284</v>
      </c>
      <c r="F120" s="182" t="s">
        <v>131</v>
      </c>
      <c r="G120" s="2" t="s">
        <v>158</v>
      </c>
      <c r="H120" s="1" t="s">
        <v>230</v>
      </c>
      <c r="I120" s="2" t="s">
        <v>284</v>
      </c>
      <c r="J120" s="3" t="s">
        <v>131</v>
      </c>
      <c r="K120" s="2" t="s">
        <v>158</v>
      </c>
    </row>
    <row r="121" spans="1:11" ht="11.25" customHeight="1">
      <c r="A121" s="437"/>
      <c r="B121" s="20">
        <v>4120</v>
      </c>
      <c r="C121" s="11" t="s">
        <v>46</v>
      </c>
      <c r="D121" s="64"/>
      <c r="E121" s="64"/>
      <c r="F121" s="64"/>
      <c r="G121" s="74"/>
      <c r="H121" s="66">
        <v>1035</v>
      </c>
      <c r="I121" s="66">
        <v>1187</v>
      </c>
      <c r="J121" s="66">
        <v>1187</v>
      </c>
      <c r="K121" s="64">
        <f t="shared" si="10"/>
        <v>100</v>
      </c>
    </row>
    <row r="122" spans="1:11" ht="11.25" customHeight="1">
      <c r="A122" s="88"/>
      <c r="B122" s="20">
        <v>4210</v>
      </c>
      <c r="C122" s="11" t="s">
        <v>15</v>
      </c>
      <c r="D122" s="79"/>
      <c r="E122" s="79"/>
      <c r="F122" s="79"/>
      <c r="G122" s="74"/>
      <c r="H122" s="66">
        <v>250</v>
      </c>
      <c r="I122" s="66">
        <v>0</v>
      </c>
      <c r="J122" s="64">
        <v>0</v>
      </c>
      <c r="K122" s="37" t="s">
        <v>212</v>
      </c>
    </row>
    <row r="123" spans="1:11" ht="12" customHeight="1">
      <c r="A123" s="132"/>
      <c r="B123" s="20">
        <v>4410</v>
      </c>
      <c r="C123" s="11" t="s">
        <v>47</v>
      </c>
      <c r="D123" s="64"/>
      <c r="E123" s="64"/>
      <c r="F123" s="64"/>
      <c r="G123" s="74"/>
      <c r="H123" s="64">
        <v>250</v>
      </c>
      <c r="I123" s="64">
        <v>35.6</v>
      </c>
      <c r="J123" s="64">
        <v>35.6</v>
      </c>
      <c r="K123" s="65">
        <f t="shared" si="10"/>
        <v>100</v>
      </c>
    </row>
    <row r="124" spans="1:11" ht="23.25" customHeight="1">
      <c r="A124" s="132"/>
      <c r="B124" s="20">
        <v>4700</v>
      </c>
      <c r="C124" s="21" t="s">
        <v>49</v>
      </c>
      <c r="D124" s="64"/>
      <c r="E124" s="64"/>
      <c r="F124" s="64"/>
      <c r="G124" s="74"/>
      <c r="H124" s="64">
        <v>1100</v>
      </c>
      <c r="I124" s="64">
        <v>765.8</v>
      </c>
      <c r="J124" s="64">
        <v>765.8</v>
      </c>
      <c r="K124" s="64">
        <f t="shared" si="10"/>
        <v>100</v>
      </c>
    </row>
    <row r="125" spans="1:11" ht="12.75" customHeight="1">
      <c r="A125" s="131">
        <v>75022</v>
      </c>
      <c r="B125" s="451" t="s">
        <v>48</v>
      </c>
      <c r="C125" s="452"/>
      <c r="D125" s="58"/>
      <c r="E125" s="58"/>
      <c r="F125" s="58"/>
      <c r="G125" s="62"/>
      <c r="H125" s="67">
        <f>SUM(H126:H131)</f>
        <v>117500</v>
      </c>
      <c r="I125" s="67">
        <f>SUM(I126:I131)</f>
        <v>121500</v>
      </c>
      <c r="J125" s="67">
        <f>SUM(J126:J131)</f>
        <v>112814.20000000001</v>
      </c>
      <c r="K125" s="58">
        <f t="shared" si="10"/>
        <v>92.85119341563787</v>
      </c>
    </row>
    <row r="126" spans="1:11" ht="12.75" customHeight="1">
      <c r="A126" s="23"/>
      <c r="B126" s="20">
        <v>3030</v>
      </c>
      <c r="C126" s="11" t="s">
        <v>38</v>
      </c>
      <c r="D126" s="64"/>
      <c r="E126" s="64"/>
      <c r="F126" s="64"/>
      <c r="G126" s="74"/>
      <c r="H126" s="66">
        <v>105600</v>
      </c>
      <c r="I126" s="66">
        <v>105600</v>
      </c>
      <c r="J126" s="64">
        <v>101855</v>
      </c>
      <c r="K126" s="64">
        <f t="shared" si="10"/>
        <v>96.45359848484848</v>
      </c>
    </row>
    <row r="127" spans="1:11" ht="13.5" customHeight="1">
      <c r="A127" s="132"/>
      <c r="B127" s="20">
        <v>4210</v>
      </c>
      <c r="C127" s="11" t="s">
        <v>15</v>
      </c>
      <c r="D127" s="64"/>
      <c r="E127" s="64"/>
      <c r="F127" s="64"/>
      <c r="G127" s="74"/>
      <c r="H127" s="66">
        <v>1500</v>
      </c>
      <c r="I127" s="66">
        <v>3000</v>
      </c>
      <c r="J127" s="64">
        <v>2207.13</v>
      </c>
      <c r="K127" s="64">
        <f t="shared" si="10"/>
        <v>73.57100000000001</v>
      </c>
    </row>
    <row r="128" spans="1:11" ht="13.5" customHeight="1">
      <c r="A128" s="88"/>
      <c r="B128" s="20">
        <v>4270</v>
      </c>
      <c r="C128" s="11" t="s">
        <v>17</v>
      </c>
      <c r="D128" s="64"/>
      <c r="E128" s="64"/>
      <c r="F128" s="64"/>
      <c r="G128" s="74"/>
      <c r="H128" s="66">
        <v>700</v>
      </c>
      <c r="I128" s="66">
        <v>700</v>
      </c>
      <c r="J128" s="64">
        <v>0</v>
      </c>
      <c r="K128" s="64">
        <f t="shared" si="10"/>
        <v>0</v>
      </c>
    </row>
    <row r="129" spans="1:11" ht="12" customHeight="1">
      <c r="A129" s="88"/>
      <c r="B129" s="20">
        <v>4300</v>
      </c>
      <c r="C129" s="11" t="s">
        <v>5</v>
      </c>
      <c r="D129" s="64"/>
      <c r="E129" s="64"/>
      <c r="F129" s="64"/>
      <c r="G129" s="74"/>
      <c r="H129" s="66">
        <v>3000</v>
      </c>
      <c r="I129" s="66">
        <v>1500</v>
      </c>
      <c r="J129" s="64">
        <v>500</v>
      </c>
      <c r="K129" s="64">
        <f>J129/I129*100</f>
        <v>33.33333333333333</v>
      </c>
    </row>
    <row r="130" spans="1:11" ht="14.25" customHeight="1">
      <c r="A130" s="88"/>
      <c r="B130" s="169">
        <v>6050</v>
      </c>
      <c r="C130" s="11" t="s">
        <v>21</v>
      </c>
      <c r="D130" s="66"/>
      <c r="E130" s="66"/>
      <c r="F130" s="66"/>
      <c r="G130" s="74"/>
      <c r="H130" s="66">
        <v>0</v>
      </c>
      <c r="I130" s="66">
        <v>10700</v>
      </c>
      <c r="J130" s="64">
        <v>8252.07</v>
      </c>
      <c r="K130" s="64">
        <f>J130/I130*100</f>
        <v>77.12214953271028</v>
      </c>
    </row>
    <row r="131" spans="1:11" ht="21.75" customHeight="1">
      <c r="A131" s="88"/>
      <c r="B131" s="169">
        <v>6060</v>
      </c>
      <c r="C131" s="21" t="s">
        <v>24</v>
      </c>
      <c r="D131" s="66"/>
      <c r="E131" s="66"/>
      <c r="F131" s="66"/>
      <c r="G131" s="74"/>
      <c r="H131" s="66">
        <v>6700</v>
      </c>
      <c r="I131" s="66">
        <v>0</v>
      </c>
      <c r="J131" s="64">
        <v>0</v>
      </c>
      <c r="K131" s="64">
        <f>--K130</f>
        <v>77.12214953271028</v>
      </c>
    </row>
    <row r="132" spans="1:11" ht="12" customHeight="1">
      <c r="A132" s="131">
        <v>75023</v>
      </c>
      <c r="B132" s="470" t="s">
        <v>50</v>
      </c>
      <c r="C132" s="471"/>
      <c r="D132" s="67">
        <f>SUM(D133)</f>
        <v>0</v>
      </c>
      <c r="E132" s="67">
        <f>SUM(E133)</f>
        <v>1540</v>
      </c>
      <c r="F132" s="67">
        <f>SUM(F133)</f>
        <v>1538.66</v>
      </c>
      <c r="G132" s="62">
        <f>F132/E132*100</f>
        <v>99.91298701298702</v>
      </c>
      <c r="H132" s="67">
        <f>SUM(H134:H161)</f>
        <v>2375743</v>
      </c>
      <c r="I132" s="58">
        <f>SUM(I134:I161)</f>
        <v>2338401</v>
      </c>
      <c r="J132" s="58">
        <f>SUM(J134:J161)</f>
        <v>2255692.4300000006</v>
      </c>
      <c r="K132" s="64">
        <f aca="true" t="shared" si="11" ref="K132:K151">J132/I132*100</f>
        <v>96.46302879617313</v>
      </c>
    </row>
    <row r="133" spans="1:11" ht="15" customHeight="1">
      <c r="A133" s="157"/>
      <c r="B133" s="10" t="s">
        <v>231</v>
      </c>
      <c r="C133" s="11" t="s">
        <v>232</v>
      </c>
      <c r="D133" s="66"/>
      <c r="E133" s="66">
        <v>1540</v>
      </c>
      <c r="F133" s="66">
        <v>1538.66</v>
      </c>
      <c r="G133" s="62">
        <f>F133/E133*100</f>
        <v>99.91298701298702</v>
      </c>
      <c r="H133" s="67"/>
      <c r="I133" s="67"/>
      <c r="J133" s="58"/>
      <c r="K133" s="64"/>
    </row>
    <row r="134" spans="1:11" ht="13.5" customHeight="1">
      <c r="A134" s="86"/>
      <c r="B134" s="37" t="s">
        <v>141</v>
      </c>
      <c r="C134" s="47" t="s">
        <v>144</v>
      </c>
      <c r="D134" s="58"/>
      <c r="E134" s="58"/>
      <c r="F134" s="64"/>
      <c r="G134" s="62"/>
      <c r="H134" s="66">
        <v>2500</v>
      </c>
      <c r="I134" s="66">
        <v>1000</v>
      </c>
      <c r="J134" s="64">
        <v>600</v>
      </c>
      <c r="K134" s="64">
        <f t="shared" si="11"/>
        <v>60</v>
      </c>
    </row>
    <row r="135" spans="1:11" ht="13.5" customHeight="1">
      <c r="A135" s="86"/>
      <c r="B135" s="20">
        <v>4010</v>
      </c>
      <c r="C135" s="11" t="s">
        <v>43</v>
      </c>
      <c r="D135" s="58"/>
      <c r="E135" s="58"/>
      <c r="F135" s="64"/>
      <c r="G135" s="62"/>
      <c r="H135" s="66">
        <v>1527927</v>
      </c>
      <c r="I135" s="66">
        <v>1501927</v>
      </c>
      <c r="J135" s="64">
        <v>1485471.52</v>
      </c>
      <c r="K135" s="64">
        <f t="shared" si="11"/>
        <v>98.9043755122586</v>
      </c>
    </row>
    <row r="136" spans="1:11" ht="12.75" customHeight="1">
      <c r="A136" s="133"/>
      <c r="B136" s="20">
        <v>4040</v>
      </c>
      <c r="C136" s="11" t="s">
        <v>44</v>
      </c>
      <c r="D136" s="64"/>
      <c r="E136" s="64"/>
      <c r="F136" s="64"/>
      <c r="G136" s="74"/>
      <c r="H136" s="66">
        <v>116570</v>
      </c>
      <c r="I136" s="66">
        <v>116570</v>
      </c>
      <c r="J136" s="64">
        <v>113226.08</v>
      </c>
      <c r="K136" s="64">
        <f t="shared" si="11"/>
        <v>97.13140602213262</v>
      </c>
    </row>
    <row r="137" spans="1:11" ht="12" customHeight="1">
      <c r="A137" s="86"/>
      <c r="B137" s="20">
        <v>4100</v>
      </c>
      <c r="C137" s="11" t="s">
        <v>166</v>
      </c>
      <c r="D137" s="64"/>
      <c r="E137" s="64"/>
      <c r="F137" s="64"/>
      <c r="G137" s="74"/>
      <c r="H137" s="66">
        <v>7500</v>
      </c>
      <c r="I137" s="66">
        <v>7620</v>
      </c>
      <c r="J137" s="64">
        <v>7541.5</v>
      </c>
      <c r="K137" s="64">
        <f t="shared" si="11"/>
        <v>98.96981627296589</v>
      </c>
    </row>
    <row r="138" spans="1:11" ht="12.75" customHeight="1">
      <c r="A138" s="86"/>
      <c r="B138" s="20">
        <v>4110</v>
      </c>
      <c r="C138" s="11" t="s">
        <v>45</v>
      </c>
      <c r="D138" s="12"/>
      <c r="E138" s="12"/>
      <c r="F138" s="12"/>
      <c r="G138" s="13"/>
      <c r="H138" s="64">
        <v>283774</v>
      </c>
      <c r="I138" s="64">
        <v>281654</v>
      </c>
      <c r="J138" s="64">
        <v>262292.73</v>
      </c>
      <c r="K138" s="64">
        <f t="shared" si="11"/>
        <v>93.1258671987616</v>
      </c>
    </row>
    <row r="139" spans="1:11" ht="12" customHeight="1">
      <c r="A139" s="86"/>
      <c r="B139" s="20">
        <v>4120</v>
      </c>
      <c r="C139" s="11" t="s">
        <v>46</v>
      </c>
      <c r="D139" s="12"/>
      <c r="E139" s="12"/>
      <c r="F139" s="12"/>
      <c r="G139" s="13"/>
      <c r="H139" s="64">
        <v>40672</v>
      </c>
      <c r="I139" s="64">
        <v>27672</v>
      </c>
      <c r="J139" s="64">
        <v>25400.25</v>
      </c>
      <c r="K139" s="64">
        <f t="shared" si="11"/>
        <v>91.79043798785777</v>
      </c>
    </row>
    <row r="140" spans="1:11" ht="12.75" customHeight="1">
      <c r="A140" s="88"/>
      <c r="B140" s="20">
        <v>4140</v>
      </c>
      <c r="C140" s="11" t="s">
        <v>52</v>
      </c>
      <c r="D140" s="12"/>
      <c r="E140" s="12"/>
      <c r="F140" s="12"/>
      <c r="G140" s="13"/>
      <c r="H140" s="64">
        <v>40000</v>
      </c>
      <c r="I140" s="64">
        <v>22000</v>
      </c>
      <c r="J140" s="64">
        <v>17654</v>
      </c>
      <c r="K140" s="64">
        <f t="shared" si="11"/>
        <v>80.24545454545454</v>
      </c>
    </row>
    <row r="141" spans="1:11" ht="11.25" customHeight="1">
      <c r="A141" s="88"/>
      <c r="B141" s="20">
        <v>4170</v>
      </c>
      <c r="C141" s="11" t="s">
        <v>53</v>
      </c>
      <c r="D141" s="12"/>
      <c r="E141" s="12"/>
      <c r="F141" s="12"/>
      <c r="G141" s="13"/>
      <c r="H141" s="64">
        <v>15000</v>
      </c>
      <c r="I141" s="64">
        <v>15000</v>
      </c>
      <c r="J141" s="64">
        <v>14277</v>
      </c>
      <c r="K141" s="64">
        <f t="shared" si="11"/>
        <v>95.17999999999999</v>
      </c>
    </row>
    <row r="142" spans="1:11" ht="12.75" customHeight="1">
      <c r="A142" s="88"/>
      <c r="B142" s="20">
        <v>4210</v>
      </c>
      <c r="C142" s="11" t="s">
        <v>15</v>
      </c>
      <c r="D142" s="12"/>
      <c r="E142" s="12"/>
      <c r="F142" s="12"/>
      <c r="G142" s="13"/>
      <c r="H142" s="64">
        <v>30000</v>
      </c>
      <c r="I142" s="64">
        <v>44400</v>
      </c>
      <c r="J142" s="64">
        <v>43656.39</v>
      </c>
      <c r="K142" s="64">
        <f t="shared" si="11"/>
        <v>98.3252027027027</v>
      </c>
    </row>
    <row r="143" spans="1:11" ht="12.75" customHeight="1">
      <c r="A143" s="88"/>
      <c r="B143" s="20">
        <v>4260</v>
      </c>
      <c r="C143" s="11" t="s">
        <v>16</v>
      </c>
      <c r="D143" s="12"/>
      <c r="E143" s="12"/>
      <c r="F143" s="12"/>
      <c r="G143" s="13"/>
      <c r="H143" s="64">
        <v>40000</v>
      </c>
      <c r="I143" s="64">
        <v>49058</v>
      </c>
      <c r="J143" s="64">
        <v>42351.51</v>
      </c>
      <c r="K143" s="64">
        <f t="shared" si="11"/>
        <v>86.32946716131926</v>
      </c>
    </row>
    <row r="144" spans="1:11" ht="10.5" customHeight="1">
      <c r="A144" s="88"/>
      <c r="B144" s="20">
        <v>4270</v>
      </c>
      <c r="C144" s="11" t="s">
        <v>17</v>
      </c>
      <c r="D144" s="12"/>
      <c r="E144" s="12"/>
      <c r="F144" s="12"/>
      <c r="G144" s="13"/>
      <c r="H144" s="66">
        <v>3000</v>
      </c>
      <c r="I144" s="66">
        <v>5000</v>
      </c>
      <c r="J144" s="64">
        <v>3775.35</v>
      </c>
      <c r="K144" s="64">
        <f t="shared" si="11"/>
        <v>75.507</v>
      </c>
    </row>
    <row r="145" spans="1:11" ht="13.5" customHeight="1">
      <c r="A145" s="88"/>
      <c r="B145" s="51">
        <v>4280</v>
      </c>
      <c r="C145" s="29" t="s">
        <v>54</v>
      </c>
      <c r="D145" s="12"/>
      <c r="E145" s="12"/>
      <c r="F145" s="12"/>
      <c r="G145" s="13"/>
      <c r="H145" s="64">
        <v>2500</v>
      </c>
      <c r="I145" s="64">
        <v>1600</v>
      </c>
      <c r="J145" s="321">
        <v>1076</v>
      </c>
      <c r="K145" s="64">
        <f t="shared" si="11"/>
        <v>67.25</v>
      </c>
    </row>
    <row r="146" spans="1:11" ht="12.75" customHeight="1">
      <c r="A146" s="88"/>
      <c r="B146" s="20">
        <v>4300</v>
      </c>
      <c r="C146" s="11" t="s">
        <v>5</v>
      </c>
      <c r="D146" s="12"/>
      <c r="E146" s="12"/>
      <c r="F146" s="12"/>
      <c r="G146" s="13"/>
      <c r="H146" s="64">
        <v>143000</v>
      </c>
      <c r="I146" s="64">
        <v>143900</v>
      </c>
      <c r="J146" s="64">
        <v>134316.52</v>
      </c>
      <c r="K146" s="64">
        <f t="shared" si="11"/>
        <v>93.34018068102849</v>
      </c>
    </row>
    <row r="147" spans="1:11" ht="12.75" customHeight="1">
      <c r="A147" s="88"/>
      <c r="B147" s="20">
        <v>4360</v>
      </c>
      <c r="C147" s="21" t="s">
        <v>183</v>
      </c>
      <c r="D147" s="12"/>
      <c r="E147" s="12"/>
      <c r="F147" s="12"/>
      <c r="G147" s="13"/>
      <c r="H147" s="66">
        <v>18000</v>
      </c>
      <c r="I147" s="66">
        <v>17000</v>
      </c>
      <c r="J147" s="64">
        <v>14980.74</v>
      </c>
      <c r="K147" s="64">
        <f t="shared" si="11"/>
        <v>88.122</v>
      </c>
    </row>
    <row r="148" spans="1:11" ht="10.5" customHeight="1">
      <c r="A148" s="132"/>
      <c r="B148" s="20">
        <v>4380</v>
      </c>
      <c r="C148" s="11" t="s">
        <v>179</v>
      </c>
      <c r="D148" s="12"/>
      <c r="E148" s="12"/>
      <c r="F148" s="12"/>
      <c r="G148" s="13"/>
      <c r="H148" s="66">
        <v>300</v>
      </c>
      <c r="I148" s="66">
        <v>300</v>
      </c>
      <c r="J148" s="64">
        <v>287.5</v>
      </c>
      <c r="K148" s="64">
        <f t="shared" si="11"/>
        <v>95.83333333333334</v>
      </c>
    </row>
    <row r="149" spans="1:11" ht="12" customHeight="1">
      <c r="A149" s="88"/>
      <c r="B149" s="20">
        <v>4410</v>
      </c>
      <c r="C149" s="11" t="s">
        <v>47</v>
      </c>
      <c r="D149" s="12"/>
      <c r="E149" s="12"/>
      <c r="F149" s="12"/>
      <c r="G149" s="13"/>
      <c r="H149" s="66">
        <v>15000</v>
      </c>
      <c r="I149" s="66">
        <v>11800</v>
      </c>
      <c r="J149" s="64">
        <v>10971.78</v>
      </c>
      <c r="K149" s="64">
        <f t="shared" si="11"/>
        <v>92.98118644067797</v>
      </c>
    </row>
    <row r="150" spans="1:11" ht="13.5" customHeight="1">
      <c r="A150" s="88"/>
      <c r="B150" s="20">
        <v>4420</v>
      </c>
      <c r="C150" s="11" t="s">
        <v>55</v>
      </c>
      <c r="D150" s="12"/>
      <c r="E150" s="12"/>
      <c r="F150" s="12"/>
      <c r="G150" s="13"/>
      <c r="H150" s="66">
        <v>3000</v>
      </c>
      <c r="I150" s="66">
        <v>1000</v>
      </c>
      <c r="J150" s="64">
        <v>0</v>
      </c>
      <c r="K150" s="64">
        <f t="shared" si="11"/>
        <v>0</v>
      </c>
    </row>
    <row r="151" spans="1:11" ht="11.25" customHeight="1">
      <c r="A151" s="486"/>
      <c r="B151" s="20">
        <v>4430</v>
      </c>
      <c r="C151" s="11" t="s">
        <v>10</v>
      </c>
      <c r="D151" s="12"/>
      <c r="E151" s="12"/>
      <c r="F151" s="12"/>
      <c r="G151" s="13"/>
      <c r="H151" s="136">
        <v>6000</v>
      </c>
      <c r="I151" s="64">
        <v>6000</v>
      </c>
      <c r="J151" s="64">
        <v>4562</v>
      </c>
      <c r="K151" s="64">
        <f t="shared" si="11"/>
        <v>76.03333333333333</v>
      </c>
    </row>
    <row r="152" spans="1:11" ht="12" customHeight="1">
      <c r="A152" s="486"/>
      <c r="B152" s="20">
        <v>4440</v>
      </c>
      <c r="C152" s="21" t="s">
        <v>56</v>
      </c>
      <c r="D152" s="12"/>
      <c r="E152" s="12"/>
      <c r="F152" s="12"/>
      <c r="G152" s="13"/>
      <c r="H152" s="136">
        <v>32000</v>
      </c>
      <c r="I152" s="64">
        <v>34800</v>
      </c>
      <c r="J152" s="64">
        <v>34384.14</v>
      </c>
      <c r="K152" s="64">
        <f>J152/I152*100</f>
        <v>98.80499999999999</v>
      </c>
    </row>
    <row r="153" spans="1:11" ht="13.5" customHeight="1">
      <c r="A153" s="486"/>
      <c r="B153" s="20">
        <v>4510</v>
      </c>
      <c r="C153" s="21" t="s">
        <v>170</v>
      </c>
      <c r="D153" s="12"/>
      <c r="E153" s="12"/>
      <c r="F153" s="12"/>
      <c r="G153" s="13"/>
      <c r="H153" s="66">
        <v>200</v>
      </c>
      <c r="I153" s="66">
        <v>200</v>
      </c>
      <c r="J153" s="66">
        <v>0</v>
      </c>
      <c r="K153" s="64">
        <f>J153/I153*100</f>
        <v>0</v>
      </c>
    </row>
    <row r="154" spans="1:11" ht="24" customHeight="1">
      <c r="A154" s="51"/>
      <c r="B154" s="20">
        <v>4520</v>
      </c>
      <c r="C154" s="21" t="s">
        <v>149</v>
      </c>
      <c r="D154" s="12"/>
      <c r="E154" s="12"/>
      <c r="F154" s="12"/>
      <c r="G154" s="13"/>
      <c r="H154" s="66">
        <v>3000</v>
      </c>
      <c r="I154" s="66">
        <v>3000</v>
      </c>
      <c r="J154" s="66">
        <v>2184</v>
      </c>
      <c r="K154" s="64">
        <f aca="true" t="shared" si="12" ref="K154:K170">J154/I154*100</f>
        <v>72.8</v>
      </c>
    </row>
    <row r="155" spans="1:11" ht="3.75" customHeight="1" thickBot="1">
      <c r="A155" s="80"/>
      <c r="B155" s="80"/>
      <c r="C155" s="407"/>
      <c r="D155" s="108"/>
      <c r="E155" s="108"/>
      <c r="F155" s="108"/>
      <c r="G155" s="108"/>
      <c r="H155" s="87"/>
      <c r="I155" s="87"/>
      <c r="J155" s="87"/>
      <c r="K155" s="87"/>
    </row>
    <row r="156" spans="1:11" ht="12.75" customHeight="1" thickBot="1">
      <c r="A156" s="441" t="s">
        <v>0</v>
      </c>
      <c r="B156" s="443" t="s">
        <v>1</v>
      </c>
      <c r="C156" s="443" t="s">
        <v>2</v>
      </c>
      <c r="D156" s="445" t="s">
        <v>130</v>
      </c>
      <c r="E156" s="446"/>
      <c r="F156" s="446"/>
      <c r="G156" s="447"/>
      <c r="H156" s="448" t="s">
        <v>132</v>
      </c>
      <c r="I156" s="449"/>
      <c r="J156" s="449"/>
      <c r="K156" s="450"/>
    </row>
    <row r="157" spans="1:11" ht="24" customHeight="1" thickBot="1">
      <c r="A157" s="442"/>
      <c r="B157" s="444"/>
      <c r="C157" s="444"/>
      <c r="D157" s="1" t="s">
        <v>230</v>
      </c>
      <c r="E157" s="2" t="s">
        <v>284</v>
      </c>
      <c r="F157" s="182" t="s">
        <v>131</v>
      </c>
      <c r="G157" s="2" t="s">
        <v>158</v>
      </c>
      <c r="H157" s="1" t="s">
        <v>230</v>
      </c>
      <c r="I157" s="2" t="s">
        <v>284</v>
      </c>
      <c r="J157" s="3" t="s">
        <v>131</v>
      </c>
      <c r="K157" s="2" t="s">
        <v>158</v>
      </c>
    </row>
    <row r="158" spans="1:11" ht="16.5" customHeight="1">
      <c r="A158" s="88"/>
      <c r="B158" s="20">
        <v>4530</v>
      </c>
      <c r="C158" s="21" t="s">
        <v>241</v>
      </c>
      <c r="D158" s="12"/>
      <c r="E158" s="12"/>
      <c r="F158" s="12"/>
      <c r="G158" s="13"/>
      <c r="H158" s="66">
        <v>5000</v>
      </c>
      <c r="I158" s="66">
        <v>5000</v>
      </c>
      <c r="J158" s="66">
        <v>185.2</v>
      </c>
      <c r="K158" s="64">
        <f t="shared" si="12"/>
        <v>3.7039999999999997</v>
      </c>
    </row>
    <row r="159" spans="1:11" ht="17.25" customHeight="1">
      <c r="A159" s="88"/>
      <c r="B159" s="20">
        <v>4610</v>
      </c>
      <c r="C159" s="21" t="s">
        <v>30</v>
      </c>
      <c r="D159" s="12"/>
      <c r="E159" s="12"/>
      <c r="F159" s="12"/>
      <c r="G159" s="13"/>
      <c r="H159" s="66">
        <v>15000</v>
      </c>
      <c r="I159" s="66">
        <v>12000</v>
      </c>
      <c r="J159" s="66">
        <v>9172.12</v>
      </c>
      <c r="K159" s="64">
        <f t="shared" si="12"/>
        <v>76.43433333333334</v>
      </c>
    </row>
    <row r="160" spans="1:11" ht="24" customHeight="1">
      <c r="A160" s="132"/>
      <c r="B160" s="20">
        <v>4700</v>
      </c>
      <c r="C160" s="21" t="s">
        <v>49</v>
      </c>
      <c r="D160" s="12"/>
      <c r="E160" s="12"/>
      <c r="F160" s="12"/>
      <c r="G160" s="13"/>
      <c r="H160" s="66">
        <v>14000</v>
      </c>
      <c r="I160" s="66">
        <v>18100</v>
      </c>
      <c r="J160" s="66">
        <v>16033.47</v>
      </c>
      <c r="K160" s="64">
        <f t="shared" si="12"/>
        <v>88.58270718232045</v>
      </c>
    </row>
    <row r="161" spans="1:11" ht="24.75" customHeight="1">
      <c r="A161" s="102"/>
      <c r="B161" s="20">
        <v>6060</v>
      </c>
      <c r="C161" s="21" t="s">
        <v>24</v>
      </c>
      <c r="D161" s="12"/>
      <c r="E161" s="12"/>
      <c r="F161" s="12"/>
      <c r="G161" s="375"/>
      <c r="H161" s="93">
        <v>11800</v>
      </c>
      <c r="I161" s="127">
        <v>11800</v>
      </c>
      <c r="J161" s="64">
        <v>11292.63</v>
      </c>
      <c r="K161" s="64">
        <f t="shared" si="12"/>
        <v>95.70025423728814</v>
      </c>
    </row>
    <row r="162" spans="1:11" ht="15" customHeight="1">
      <c r="A162" s="159">
        <v>75075</v>
      </c>
      <c r="B162" s="168"/>
      <c r="C162" s="46" t="s">
        <v>57</v>
      </c>
      <c r="D162" s="7">
        <v>0</v>
      </c>
      <c r="E162" s="7">
        <f>E163</f>
        <v>1760</v>
      </c>
      <c r="F162" s="7">
        <f>F163</f>
        <v>1760</v>
      </c>
      <c r="G162" s="76">
        <f>F162/E162*100</f>
        <v>100</v>
      </c>
      <c r="H162" s="70">
        <f>SUM(H164:H169)</f>
        <v>65000</v>
      </c>
      <c r="I162" s="70">
        <f>SUM(I164:I169)</f>
        <v>73700</v>
      </c>
      <c r="J162" s="70">
        <f>SUM(J164:J169)</f>
        <v>67645.54</v>
      </c>
      <c r="K162" s="70">
        <f t="shared" si="12"/>
        <v>91.78499321573948</v>
      </c>
    </row>
    <row r="163" spans="1:11" ht="37.5" customHeight="1">
      <c r="A163" s="73"/>
      <c r="B163" s="29">
        <v>2460</v>
      </c>
      <c r="C163" s="244" t="s">
        <v>286</v>
      </c>
      <c r="D163" s="7"/>
      <c r="E163" s="65">
        <v>1760</v>
      </c>
      <c r="F163" s="65">
        <v>1760</v>
      </c>
      <c r="G163" s="68">
        <f>F163/E163*100</f>
        <v>100</v>
      </c>
      <c r="H163" s="69"/>
      <c r="I163" s="69"/>
      <c r="J163" s="70"/>
      <c r="K163" s="70"/>
    </row>
    <row r="164" spans="1:11" ht="15" customHeight="1">
      <c r="A164" s="86"/>
      <c r="B164" s="28">
        <v>4170</v>
      </c>
      <c r="C164" s="102" t="s">
        <v>14</v>
      </c>
      <c r="D164" s="30"/>
      <c r="E164" s="30"/>
      <c r="F164" s="65"/>
      <c r="G164" s="68"/>
      <c r="H164" s="94">
        <v>0</v>
      </c>
      <c r="I164" s="94">
        <v>600</v>
      </c>
      <c r="J164" s="94">
        <v>600</v>
      </c>
      <c r="K164" s="64">
        <f t="shared" si="12"/>
        <v>100</v>
      </c>
    </row>
    <row r="165" spans="1:11" ht="12.75" customHeight="1">
      <c r="A165" s="86"/>
      <c r="B165" s="28">
        <v>4190</v>
      </c>
      <c r="C165" s="102" t="s">
        <v>193</v>
      </c>
      <c r="D165" s="30"/>
      <c r="E165" s="30"/>
      <c r="F165" s="65"/>
      <c r="G165" s="68"/>
      <c r="H165" s="94">
        <v>2000</v>
      </c>
      <c r="I165" s="94">
        <v>500</v>
      </c>
      <c r="J165" s="65">
        <v>402.97</v>
      </c>
      <c r="K165" s="64">
        <f t="shared" si="12"/>
        <v>80.59400000000001</v>
      </c>
    </row>
    <row r="166" spans="1:11" ht="13.5" customHeight="1">
      <c r="A166" s="88"/>
      <c r="B166" s="20">
        <v>4210</v>
      </c>
      <c r="C166" s="11" t="s">
        <v>15</v>
      </c>
      <c r="D166" s="18"/>
      <c r="E166" s="18"/>
      <c r="F166" s="58"/>
      <c r="G166" s="62"/>
      <c r="H166" s="66">
        <v>4600</v>
      </c>
      <c r="I166" s="66">
        <v>3500</v>
      </c>
      <c r="J166" s="64">
        <v>3442.39</v>
      </c>
      <c r="K166" s="64">
        <f t="shared" si="12"/>
        <v>98.354</v>
      </c>
    </row>
    <row r="167" spans="1:11" ht="12.75" customHeight="1">
      <c r="A167" s="88"/>
      <c r="B167" s="20">
        <v>4300</v>
      </c>
      <c r="C167" s="47" t="s">
        <v>5</v>
      </c>
      <c r="D167" s="12"/>
      <c r="E167" s="12"/>
      <c r="F167" s="64"/>
      <c r="G167" s="62"/>
      <c r="H167" s="66">
        <v>53400</v>
      </c>
      <c r="I167" s="66">
        <v>67600</v>
      </c>
      <c r="J167" s="64">
        <v>62157.51</v>
      </c>
      <c r="K167" s="64">
        <f t="shared" si="12"/>
        <v>91.94897928994084</v>
      </c>
    </row>
    <row r="168" spans="1:11" ht="12.75" customHeight="1">
      <c r="A168" s="88"/>
      <c r="B168" s="20">
        <v>4380</v>
      </c>
      <c r="C168" s="47" t="s">
        <v>179</v>
      </c>
      <c r="D168" s="12"/>
      <c r="E168" s="12"/>
      <c r="F168" s="64"/>
      <c r="G168" s="62"/>
      <c r="H168" s="127">
        <v>1000</v>
      </c>
      <c r="I168" s="64">
        <v>1000</v>
      </c>
      <c r="J168" s="64">
        <v>816.75</v>
      </c>
      <c r="K168" s="64">
        <f t="shared" si="12"/>
        <v>81.675</v>
      </c>
    </row>
    <row r="169" spans="1:11" ht="13.5" customHeight="1">
      <c r="A169" s="102"/>
      <c r="B169" s="20">
        <v>4420</v>
      </c>
      <c r="C169" s="11" t="s">
        <v>55</v>
      </c>
      <c r="D169" s="12"/>
      <c r="E169" s="12"/>
      <c r="F169" s="64"/>
      <c r="G169" s="62"/>
      <c r="H169" s="127">
        <v>4000</v>
      </c>
      <c r="I169" s="64">
        <v>500</v>
      </c>
      <c r="J169" s="64">
        <v>225.92</v>
      </c>
      <c r="K169" s="64">
        <f>J169/I169*100</f>
        <v>45.184</v>
      </c>
    </row>
    <row r="170" spans="1:11" ht="12.75" customHeight="1">
      <c r="A170" s="331">
        <v>75095</v>
      </c>
      <c r="B170" s="451" t="s">
        <v>9</v>
      </c>
      <c r="C170" s="452"/>
      <c r="D170" s="58">
        <f aca="true" t="shared" si="13" ref="D170:J170">SUM(D171:D182)</f>
        <v>0</v>
      </c>
      <c r="E170" s="58">
        <f t="shared" si="13"/>
        <v>0</v>
      </c>
      <c r="F170" s="58">
        <f t="shared" si="13"/>
        <v>0</v>
      </c>
      <c r="G170" s="58">
        <f t="shared" si="13"/>
        <v>0</v>
      </c>
      <c r="H170" s="128">
        <f t="shared" si="13"/>
        <v>60000</v>
      </c>
      <c r="I170" s="58">
        <f t="shared" si="13"/>
        <v>104900</v>
      </c>
      <c r="J170" s="58">
        <f t="shared" si="13"/>
        <v>87425.54</v>
      </c>
      <c r="K170" s="58">
        <f t="shared" si="12"/>
        <v>83.34179218303144</v>
      </c>
    </row>
    <row r="171" spans="1:11" ht="13.5" customHeight="1">
      <c r="A171" s="89"/>
      <c r="B171" s="113" t="s">
        <v>141</v>
      </c>
      <c r="C171" s="11" t="s">
        <v>144</v>
      </c>
      <c r="D171" s="64"/>
      <c r="E171" s="64"/>
      <c r="F171" s="64"/>
      <c r="G171" s="74"/>
      <c r="H171" s="66">
        <v>1000</v>
      </c>
      <c r="I171" s="66">
        <v>1000</v>
      </c>
      <c r="J171" s="64">
        <v>670.07</v>
      </c>
      <c r="K171" s="12">
        <f aca="true" t="shared" si="14" ref="K171:K180">J171/I171*100</f>
        <v>67.007</v>
      </c>
    </row>
    <row r="172" spans="1:11" ht="14.25" customHeight="1">
      <c r="A172" s="89"/>
      <c r="B172" s="113" t="s">
        <v>199</v>
      </c>
      <c r="C172" s="11" t="s">
        <v>43</v>
      </c>
      <c r="D172" s="64"/>
      <c r="E172" s="64"/>
      <c r="F172" s="64"/>
      <c r="G172" s="74"/>
      <c r="H172" s="66">
        <v>22641</v>
      </c>
      <c r="I172" s="66">
        <v>44641</v>
      </c>
      <c r="J172" s="64">
        <v>44092.21</v>
      </c>
      <c r="K172" s="12">
        <f t="shared" si="14"/>
        <v>98.77065925942519</v>
      </c>
    </row>
    <row r="173" spans="1:11" ht="14.25" customHeight="1">
      <c r="A173" s="89"/>
      <c r="B173" s="113" t="s">
        <v>242</v>
      </c>
      <c r="C173" s="11" t="s">
        <v>44</v>
      </c>
      <c r="D173" s="64"/>
      <c r="E173" s="64"/>
      <c r="F173" s="64"/>
      <c r="G173" s="74"/>
      <c r="H173" s="66">
        <v>5400</v>
      </c>
      <c r="I173" s="66">
        <v>5400</v>
      </c>
      <c r="J173" s="64">
        <v>5399.18</v>
      </c>
      <c r="K173" s="12">
        <f t="shared" si="14"/>
        <v>99.98481481481481</v>
      </c>
    </row>
    <row r="174" spans="1:11" ht="15" customHeight="1">
      <c r="A174" s="89"/>
      <c r="B174" s="113" t="s">
        <v>200</v>
      </c>
      <c r="C174" s="11" t="s">
        <v>201</v>
      </c>
      <c r="D174" s="64"/>
      <c r="E174" s="64"/>
      <c r="F174" s="64"/>
      <c r="G174" s="74"/>
      <c r="H174" s="66">
        <v>4863</v>
      </c>
      <c r="I174" s="66">
        <v>6363</v>
      </c>
      <c r="J174" s="64">
        <v>2982.65</v>
      </c>
      <c r="K174" s="12">
        <f t="shared" si="14"/>
        <v>46.87490177589188</v>
      </c>
    </row>
    <row r="175" spans="1:11" ht="15.75" customHeight="1">
      <c r="A175" s="89"/>
      <c r="B175" s="113" t="s">
        <v>204</v>
      </c>
      <c r="C175" s="11" t="s">
        <v>46</v>
      </c>
      <c r="D175" s="64"/>
      <c r="E175" s="64"/>
      <c r="F175" s="64"/>
      <c r="G175" s="74"/>
      <c r="H175" s="66">
        <v>1096</v>
      </c>
      <c r="I175" s="66">
        <v>1496</v>
      </c>
      <c r="J175" s="64">
        <v>499.75</v>
      </c>
      <c r="K175" s="12">
        <f t="shared" si="14"/>
        <v>33.405748663101605</v>
      </c>
    </row>
    <row r="176" spans="1:11" ht="14.25" customHeight="1">
      <c r="A176" s="89"/>
      <c r="B176" s="113" t="s">
        <v>205</v>
      </c>
      <c r="C176" s="11" t="s">
        <v>52</v>
      </c>
      <c r="D176" s="64"/>
      <c r="E176" s="64"/>
      <c r="F176" s="64"/>
      <c r="G176" s="74"/>
      <c r="H176" s="66">
        <v>3500</v>
      </c>
      <c r="I176" s="66">
        <v>3500</v>
      </c>
      <c r="J176" s="64">
        <v>861</v>
      </c>
      <c r="K176" s="12">
        <f t="shared" si="14"/>
        <v>24.6</v>
      </c>
    </row>
    <row r="177" spans="1:11" ht="15" customHeight="1">
      <c r="A177" s="89"/>
      <c r="B177" s="113" t="s">
        <v>192</v>
      </c>
      <c r="C177" s="11" t="s">
        <v>240</v>
      </c>
      <c r="D177" s="64"/>
      <c r="E177" s="64"/>
      <c r="F177" s="64"/>
      <c r="G177" s="74"/>
      <c r="H177" s="66">
        <v>1000</v>
      </c>
      <c r="I177" s="66">
        <v>1000</v>
      </c>
      <c r="J177" s="64">
        <v>436.5</v>
      </c>
      <c r="K177" s="12">
        <f t="shared" si="14"/>
        <v>43.65</v>
      </c>
    </row>
    <row r="178" spans="1:11" ht="14.25" customHeight="1">
      <c r="A178" s="89"/>
      <c r="B178" s="113" t="s">
        <v>206</v>
      </c>
      <c r="C178" s="11" t="s">
        <v>54</v>
      </c>
      <c r="D178" s="64"/>
      <c r="E178" s="64"/>
      <c r="F178" s="64"/>
      <c r="G178" s="74"/>
      <c r="H178" s="66">
        <v>600</v>
      </c>
      <c r="I178" s="66">
        <v>600</v>
      </c>
      <c r="J178" s="64">
        <v>460</v>
      </c>
      <c r="K178" s="12">
        <f t="shared" si="14"/>
        <v>76.66666666666667</v>
      </c>
    </row>
    <row r="179" spans="1:11" ht="12" customHeight="1">
      <c r="A179" s="89"/>
      <c r="B179" s="113" t="s">
        <v>216</v>
      </c>
      <c r="C179" s="11" t="s">
        <v>5</v>
      </c>
      <c r="D179" s="64"/>
      <c r="E179" s="64"/>
      <c r="F179" s="64"/>
      <c r="G179" s="74"/>
      <c r="H179" s="66">
        <v>2400</v>
      </c>
      <c r="I179" s="66">
        <v>8400</v>
      </c>
      <c r="J179" s="64">
        <v>3675.26</v>
      </c>
      <c r="K179" s="12">
        <f t="shared" si="14"/>
        <v>43.75309523809524</v>
      </c>
    </row>
    <row r="180" spans="1:11" ht="24.75" customHeight="1">
      <c r="A180" s="89"/>
      <c r="B180" s="113" t="s">
        <v>257</v>
      </c>
      <c r="C180" s="21" t="s">
        <v>145</v>
      </c>
      <c r="D180" s="64"/>
      <c r="E180" s="64"/>
      <c r="F180" s="64"/>
      <c r="G180" s="74"/>
      <c r="H180" s="66">
        <v>0</v>
      </c>
      <c r="I180" s="66">
        <v>2000</v>
      </c>
      <c r="J180" s="64">
        <v>100</v>
      </c>
      <c r="K180" s="221">
        <f t="shared" si="14"/>
        <v>5</v>
      </c>
    </row>
    <row r="181" spans="1:11" ht="14.25" customHeight="1">
      <c r="A181" s="89"/>
      <c r="B181" s="113" t="s">
        <v>180</v>
      </c>
      <c r="C181" s="11" t="s">
        <v>10</v>
      </c>
      <c r="D181" s="64"/>
      <c r="E181" s="64"/>
      <c r="F181" s="64"/>
      <c r="G181" s="74"/>
      <c r="H181" s="66">
        <v>12000</v>
      </c>
      <c r="I181" s="64">
        <v>25000</v>
      </c>
      <c r="J181" s="64">
        <v>24976.5</v>
      </c>
      <c r="K181" s="12">
        <f>J181/I181*100</f>
        <v>99.90599999999999</v>
      </c>
    </row>
    <row r="182" spans="1:11" ht="16.5" customHeight="1" thickBot="1">
      <c r="A182" s="273"/>
      <c r="B182" s="37" t="s">
        <v>207</v>
      </c>
      <c r="C182" s="21" t="s">
        <v>56</v>
      </c>
      <c r="D182" s="12"/>
      <c r="E182" s="12"/>
      <c r="F182" s="64"/>
      <c r="G182" s="74"/>
      <c r="H182" s="136">
        <v>5500</v>
      </c>
      <c r="I182" s="177">
        <v>5500</v>
      </c>
      <c r="J182" s="64">
        <v>3272.42</v>
      </c>
      <c r="K182" s="12">
        <f>J182/I182*100</f>
        <v>59.49854545454546</v>
      </c>
    </row>
    <row r="183" spans="1:11" ht="27" customHeight="1" thickBot="1">
      <c r="A183" s="39">
        <v>751</v>
      </c>
      <c r="B183" s="455" t="s">
        <v>58</v>
      </c>
      <c r="C183" s="456"/>
      <c r="D183" s="60">
        <f aca="true" t="shared" si="15" ref="D183:J183">SUM(D184)</f>
        <v>1334</v>
      </c>
      <c r="E183" s="60">
        <f t="shared" si="15"/>
        <v>1334</v>
      </c>
      <c r="F183" s="60">
        <f t="shared" si="15"/>
        <v>1334</v>
      </c>
      <c r="G183" s="60">
        <f t="shared" si="15"/>
        <v>100</v>
      </c>
      <c r="H183" s="60">
        <f t="shared" si="15"/>
        <v>1334</v>
      </c>
      <c r="I183" s="60">
        <f t="shared" si="15"/>
        <v>1334</v>
      </c>
      <c r="J183" s="60">
        <f t="shared" si="15"/>
        <v>1334</v>
      </c>
      <c r="K183" s="60">
        <f>J183/I183*100</f>
        <v>100</v>
      </c>
    </row>
    <row r="184" spans="1:11" ht="24" customHeight="1">
      <c r="A184" s="54">
        <v>75101</v>
      </c>
      <c r="B184" s="457" t="s">
        <v>59</v>
      </c>
      <c r="C184" s="458"/>
      <c r="D184" s="99">
        <f>SUM(D188:D192)</f>
        <v>1334</v>
      </c>
      <c r="E184" s="99">
        <f>SUM(E188:E192)</f>
        <v>1334</v>
      </c>
      <c r="F184" s="99">
        <f>SUM(F188:F192)</f>
        <v>1334</v>
      </c>
      <c r="G184" s="125">
        <f>F184/E184*100</f>
        <v>100</v>
      </c>
      <c r="H184" s="99">
        <f>SUM(H188:H192)</f>
        <v>1334</v>
      </c>
      <c r="I184" s="99">
        <f>SUM(I188:I192)</f>
        <v>1334</v>
      </c>
      <c r="J184" s="99">
        <f>SUM(J188:J192)</f>
        <v>1334</v>
      </c>
      <c r="K184" s="99">
        <f>J184/I184*100</f>
        <v>100</v>
      </c>
    </row>
    <row r="185" spans="1:11" ht="5.25" customHeight="1" thickBot="1">
      <c r="A185" s="408"/>
      <c r="B185" s="409"/>
      <c r="C185" s="409"/>
      <c r="D185" s="410"/>
      <c r="E185" s="410"/>
      <c r="F185" s="410"/>
      <c r="G185" s="410"/>
      <c r="H185" s="410"/>
      <c r="I185" s="410"/>
      <c r="J185" s="410"/>
      <c r="K185" s="410"/>
    </row>
    <row r="186" spans="1:11" ht="13.5" customHeight="1" thickBot="1">
      <c r="A186" s="441" t="s">
        <v>0</v>
      </c>
      <c r="B186" s="443" t="s">
        <v>1</v>
      </c>
      <c r="C186" s="443" t="s">
        <v>2</v>
      </c>
      <c r="D186" s="445" t="s">
        <v>130</v>
      </c>
      <c r="E186" s="446"/>
      <c r="F186" s="446"/>
      <c r="G186" s="447"/>
      <c r="H186" s="448" t="s">
        <v>132</v>
      </c>
      <c r="I186" s="449"/>
      <c r="J186" s="449"/>
      <c r="K186" s="450"/>
    </row>
    <row r="187" spans="1:11" ht="24" customHeight="1" thickBot="1">
      <c r="A187" s="442"/>
      <c r="B187" s="444"/>
      <c r="C187" s="444"/>
      <c r="D187" s="1" t="s">
        <v>230</v>
      </c>
      <c r="E187" s="2" t="s">
        <v>284</v>
      </c>
      <c r="F187" s="182" t="s">
        <v>131</v>
      </c>
      <c r="G187" s="2" t="s">
        <v>158</v>
      </c>
      <c r="H187" s="1" t="s">
        <v>230</v>
      </c>
      <c r="I187" s="2" t="s">
        <v>284</v>
      </c>
      <c r="J187" s="3" t="s">
        <v>131</v>
      </c>
      <c r="K187" s="2" t="s">
        <v>158</v>
      </c>
    </row>
    <row r="188" spans="1:11" ht="45.75" customHeight="1">
      <c r="A188" s="89"/>
      <c r="B188" s="29">
        <v>2010</v>
      </c>
      <c r="C188" s="244" t="s">
        <v>187</v>
      </c>
      <c r="D188" s="65">
        <v>1334</v>
      </c>
      <c r="E188" s="65">
        <v>1334</v>
      </c>
      <c r="F188" s="65">
        <v>1334</v>
      </c>
      <c r="G188" s="68">
        <f>F188/E188*100</f>
        <v>100</v>
      </c>
      <c r="H188" s="94"/>
      <c r="I188" s="107"/>
      <c r="J188" s="65"/>
      <c r="K188" s="123"/>
    </row>
    <row r="189" spans="1:11" ht="15" customHeight="1">
      <c r="A189" s="89"/>
      <c r="B189" s="20">
        <v>4110</v>
      </c>
      <c r="C189" s="11" t="s">
        <v>45</v>
      </c>
      <c r="D189" s="64"/>
      <c r="E189" s="64"/>
      <c r="F189" s="64"/>
      <c r="G189" s="74"/>
      <c r="H189" s="93">
        <v>150</v>
      </c>
      <c r="I189" s="64">
        <v>146.68</v>
      </c>
      <c r="J189" s="127">
        <v>146.68</v>
      </c>
      <c r="K189" s="64">
        <f aca="true" t="shared" si="16" ref="K189:K194">J189/I189*100</f>
        <v>100</v>
      </c>
    </row>
    <row r="190" spans="1:11" ht="14.25" customHeight="1">
      <c r="A190" s="89"/>
      <c r="B190" s="20">
        <v>4120</v>
      </c>
      <c r="C190" s="11" t="s">
        <v>46</v>
      </c>
      <c r="D190" s="64"/>
      <c r="E190" s="64"/>
      <c r="F190" s="64"/>
      <c r="G190" s="74"/>
      <c r="H190" s="136">
        <v>21</v>
      </c>
      <c r="I190" s="136">
        <v>20.87</v>
      </c>
      <c r="J190" s="136">
        <v>20.87</v>
      </c>
      <c r="K190" s="64">
        <f t="shared" si="16"/>
        <v>100</v>
      </c>
    </row>
    <row r="191" spans="1:11" ht="12.75" customHeight="1">
      <c r="A191" s="89"/>
      <c r="B191" s="20">
        <v>4170</v>
      </c>
      <c r="C191" s="11" t="s">
        <v>14</v>
      </c>
      <c r="D191" s="64"/>
      <c r="E191" s="64"/>
      <c r="F191" s="64"/>
      <c r="G191" s="74"/>
      <c r="H191" s="66">
        <v>850</v>
      </c>
      <c r="I191" s="66">
        <v>850</v>
      </c>
      <c r="J191" s="66">
        <v>850</v>
      </c>
      <c r="K191" s="64">
        <f t="shared" si="16"/>
        <v>100</v>
      </c>
    </row>
    <row r="192" spans="1:11" ht="14.25" customHeight="1" thickBot="1">
      <c r="A192" s="273"/>
      <c r="B192" s="34">
        <v>4210</v>
      </c>
      <c r="C192" s="35" t="s">
        <v>15</v>
      </c>
      <c r="D192" s="57"/>
      <c r="E192" s="57"/>
      <c r="F192" s="57"/>
      <c r="G192" s="74"/>
      <c r="H192" s="101">
        <v>313</v>
      </c>
      <c r="I192" s="101">
        <v>316.45</v>
      </c>
      <c r="J192" s="101">
        <v>316.45</v>
      </c>
      <c r="K192" s="57">
        <f t="shared" si="16"/>
        <v>100</v>
      </c>
    </row>
    <row r="193" spans="1:11" ht="12.75" customHeight="1" thickBot="1">
      <c r="A193" s="39">
        <v>752</v>
      </c>
      <c r="B193" s="459" t="s">
        <v>60</v>
      </c>
      <c r="C193" s="460"/>
      <c r="D193" s="60">
        <f aca="true" t="shared" si="17" ref="D193:J193">SUM(D194)</f>
        <v>200</v>
      </c>
      <c r="E193" s="60">
        <f t="shared" si="17"/>
        <v>200</v>
      </c>
      <c r="F193" s="60">
        <f t="shared" si="17"/>
        <v>200</v>
      </c>
      <c r="G193" s="60">
        <f t="shared" si="17"/>
        <v>100</v>
      </c>
      <c r="H193" s="60">
        <f t="shared" si="17"/>
        <v>3000</v>
      </c>
      <c r="I193" s="60">
        <f t="shared" si="17"/>
        <v>3000</v>
      </c>
      <c r="J193" s="60">
        <f t="shared" si="17"/>
        <v>2916.4700000000003</v>
      </c>
      <c r="K193" s="60">
        <f t="shared" si="16"/>
        <v>97.21566666666668</v>
      </c>
    </row>
    <row r="194" spans="1:11" ht="12.75" customHeight="1">
      <c r="A194" s="54">
        <v>75212</v>
      </c>
      <c r="B194" s="466" t="s">
        <v>61</v>
      </c>
      <c r="C194" s="467"/>
      <c r="D194" s="99">
        <f>SUM(D195)</f>
        <v>200</v>
      </c>
      <c r="E194" s="99">
        <f>SUM(E195)</f>
        <v>200</v>
      </c>
      <c r="F194" s="99">
        <f>SUM(F195)</f>
        <v>200</v>
      </c>
      <c r="G194" s="125">
        <f>F194/E194*100</f>
        <v>100</v>
      </c>
      <c r="H194" s="99">
        <f>SUM(H196:H198)</f>
        <v>3000</v>
      </c>
      <c r="I194" s="99">
        <f>SUM(I196:I198)</f>
        <v>3000</v>
      </c>
      <c r="J194" s="99">
        <f>SUM(J196:J198)</f>
        <v>2916.4700000000003</v>
      </c>
      <c r="K194" s="99">
        <f t="shared" si="16"/>
        <v>97.21566666666668</v>
      </c>
    </row>
    <row r="195" spans="1:11" ht="46.5" customHeight="1">
      <c r="A195" s="85"/>
      <c r="B195" s="17">
        <v>2010</v>
      </c>
      <c r="C195" s="238" t="s">
        <v>187</v>
      </c>
      <c r="D195" s="58">
        <v>200</v>
      </c>
      <c r="E195" s="58">
        <v>200</v>
      </c>
      <c r="F195" s="58">
        <v>200</v>
      </c>
      <c r="G195" s="62">
        <f>F195/E195*100</f>
        <v>100</v>
      </c>
      <c r="H195" s="134"/>
      <c r="I195" s="58"/>
      <c r="J195" s="58"/>
      <c r="K195" s="58"/>
    </row>
    <row r="196" spans="1:11" ht="12.75" customHeight="1">
      <c r="A196" s="130"/>
      <c r="B196" s="147">
        <v>4210</v>
      </c>
      <c r="C196" s="29" t="s">
        <v>15</v>
      </c>
      <c r="D196" s="64"/>
      <c r="E196" s="64"/>
      <c r="F196" s="64"/>
      <c r="G196" s="62"/>
      <c r="H196" s="66">
        <v>1500</v>
      </c>
      <c r="I196" s="66">
        <v>2000</v>
      </c>
      <c r="J196" s="64">
        <v>1971.02</v>
      </c>
      <c r="K196" s="64">
        <f aca="true" t="shared" si="18" ref="K196:K201">J196/I196*100</f>
        <v>98.551</v>
      </c>
    </row>
    <row r="197" spans="1:11" ht="12.75" customHeight="1">
      <c r="A197" s="130"/>
      <c r="B197" s="106">
        <v>4270</v>
      </c>
      <c r="C197" s="35" t="s">
        <v>17</v>
      </c>
      <c r="D197" s="57"/>
      <c r="E197" s="57"/>
      <c r="F197" s="57"/>
      <c r="G197" s="91"/>
      <c r="H197" s="101">
        <v>500</v>
      </c>
      <c r="I197" s="101">
        <v>0</v>
      </c>
      <c r="J197" s="57">
        <v>0</v>
      </c>
      <c r="K197" s="37" t="s">
        <v>212</v>
      </c>
    </row>
    <row r="198" spans="1:11" ht="12.75" customHeight="1" thickBot="1">
      <c r="A198" s="263"/>
      <c r="B198" s="106">
        <v>4300</v>
      </c>
      <c r="C198" s="35" t="s">
        <v>5</v>
      </c>
      <c r="D198" s="57"/>
      <c r="E198" s="57"/>
      <c r="F198" s="57"/>
      <c r="G198" s="91"/>
      <c r="H198" s="101">
        <v>1000</v>
      </c>
      <c r="I198" s="101">
        <v>1000</v>
      </c>
      <c r="J198" s="57">
        <v>945.45</v>
      </c>
      <c r="K198" s="64">
        <f t="shared" si="18"/>
        <v>94.545</v>
      </c>
    </row>
    <row r="199" spans="1:11" ht="23.25" customHeight="1" thickBot="1">
      <c r="A199" s="39">
        <v>754</v>
      </c>
      <c r="B199" s="455" t="s">
        <v>62</v>
      </c>
      <c r="C199" s="456"/>
      <c r="D199" s="59">
        <f>SUM(D202+D205+D213)</f>
        <v>1000</v>
      </c>
      <c r="E199" s="59">
        <f>SUM(E202+E205+E213)</f>
        <v>1000</v>
      </c>
      <c r="F199" s="59">
        <f>SUM(F202+F205+F213)</f>
        <v>1000</v>
      </c>
      <c r="G199" s="243">
        <f>F199/E199*100</f>
        <v>100</v>
      </c>
      <c r="H199" s="77">
        <f>SUM(H200+H202+H205+H213)</f>
        <v>61700</v>
      </c>
      <c r="I199" s="77">
        <f>SUM(I200+I202+I205+I213)</f>
        <v>75700</v>
      </c>
      <c r="J199" s="77">
        <f>SUM(J200+J202+J205+J213)</f>
        <v>73966.72</v>
      </c>
      <c r="K199" s="60">
        <f t="shared" si="18"/>
        <v>97.71033025099075</v>
      </c>
    </row>
    <row r="200" spans="1:11" ht="13.5" customHeight="1">
      <c r="A200" s="54">
        <v>75405</v>
      </c>
      <c r="B200" s="457" t="s">
        <v>243</v>
      </c>
      <c r="C200" s="461"/>
      <c r="D200" s="142"/>
      <c r="E200" s="142"/>
      <c r="F200" s="142"/>
      <c r="G200" s="112"/>
      <c r="H200" s="310">
        <f>SUM(H201)</f>
        <v>20000</v>
      </c>
      <c r="I200" s="84">
        <f>SUM(I201)</f>
        <v>24000</v>
      </c>
      <c r="J200" s="84">
        <f>SUM(J201)</f>
        <v>24000</v>
      </c>
      <c r="K200" s="58">
        <f t="shared" si="18"/>
        <v>100</v>
      </c>
    </row>
    <row r="201" spans="1:11" ht="24" customHeight="1">
      <c r="A201" s="287"/>
      <c r="B201" s="275">
        <v>6170</v>
      </c>
      <c r="C201" s="374" t="s">
        <v>300</v>
      </c>
      <c r="D201" s="75"/>
      <c r="E201" s="75"/>
      <c r="F201" s="75"/>
      <c r="G201" s="126"/>
      <c r="H201" s="87">
        <v>20000</v>
      </c>
      <c r="I201" s="64">
        <v>24000</v>
      </c>
      <c r="J201" s="64">
        <v>24000</v>
      </c>
      <c r="K201" s="64">
        <f t="shared" si="18"/>
        <v>100</v>
      </c>
    </row>
    <row r="202" spans="1:11" ht="13.5" customHeight="1">
      <c r="A202" s="286">
        <v>75412</v>
      </c>
      <c r="B202" s="474" t="s">
        <v>63</v>
      </c>
      <c r="C202" s="474"/>
      <c r="D202" s="58"/>
      <c r="E202" s="58"/>
      <c r="F202" s="70"/>
      <c r="G202" s="308"/>
      <c r="H202" s="67">
        <f>SUM(H203:H204)</f>
        <v>28000</v>
      </c>
      <c r="I202" s="67">
        <f>SUM(I203:I204)</f>
        <v>38000</v>
      </c>
      <c r="J202" s="67">
        <f>SUM(J203:J204)</f>
        <v>38000</v>
      </c>
      <c r="K202" s="70">
        <f aca="true" t="shared" si="19" ref="K202:K216">J202/I202*100</f>
        <v>100</v>
      </c>
    </row>
    <row r="203" spans="1:11" ht="35.25" customHeight="1">
      <c r="A203" s="104"/>
      <c r="B203" s="20">
        <v>2820</v>
      </c>
      <c r="C203" s="235" t="s">
        <v>25</v>
      </c>
      <c r="D203" s="64"/>
      <c r="E203" s="64"/>
      <c r="F203" s="64"/>
      <c r="G203" s="62"/>
      <c r="H203" s="101">
        <v>28000</v>
      </c>
      <c r="I203" s="101">
        <v>28000</v>
      </c>
      <c r="J203" s="101">
        <v>28000</v>
      </c>
      <c r="K203" s="57">
        <f t="shared" si="19"/>
        <v>100</v>
      </c>
    </row>
    <row r="204" spans="1:11" ht="47.25" customHeight="1">
      <c r="A204" s="90"/>
      <c r="B204" s="169">
        <v>6230</v>
      </c>
      <c r="C204" s="235" t="s">
        <v>301</v>
      </c>
      <c r="D204" s="65"/>
      <c r="E204" s="65"/>
      <c r="F204" s="65"/>
      <c r="G204" s="76"/>
      <c r="H204" s="101">
        <v>0</v>
      </c>
      <c r="I204" s="101">
        <v>10000</v>
      </c>
      <c r="J204" s="101">
        <v>10000</v>
      </c>
      <c r="K204" s="57">
        <f t="shared" si="19"/>
        <v>100</v>
      </c>
    </row>
    <row r="205" spans="1:11" ht="12.75" customHeight="1">
      <c r="A205" s="131">
        <v>75414</v>
      </c>
      <c r="B205" s="451" t="s">
        <v>64</v>
      </c>
      <c r="C205" s="452"/>
      <c r="D205" s="70">
        <f>SUM(D206:D208)</f>
        <v>1000</v>
      </c>
      <c r="E205" s="70">
        <f>SUM(E206:E208)</f>
        <v>1000</v>
      </c>
      <c r="F205" s="70">
        <f>SUM(F206:F208)</f>
        <v>1000</v>
      </c>
      <c r="G205" s="76">
        <f>F205/E205*100</f>
        <v>100</v>
      </c>
      <c r="H205" s="67">
        <f>SUM(H206:H209)</f>
        <v>2525</v>
      </c>
      <c r="I205" s="67">
        <f>SUM(I206:I209)</f>
        <v>2525</v>
      </c>
      <c r="J205" s="67">
        <f>SUM(J206:J209)</f>
        <v>2485.48</v>
      </c>
      <c r="K205" s="58">
        <f t="shared" si="19"/>
        <v>98.43485148514851</v>
      </c>
    </row>
    <row r="206" spans="1:11" ht="45.75" customHeight="1">
      <c r="A206" s="479"/>
      <c r="B206" s="11">
        <v>2010</v>
      </c>
      <c r="C206" s="238" t="s">
        <v>187</v>
      </c>
      <c r="D206" s="64">
        <v>1000</v>
      </c>
      <c r="E206" s="64">
        <v>1000</v>
      </c>
      <c r="F206" s="64">
        <v>1000</v>
      </c>
      <c r="G206" s="74">
        <f>F206/E206*100</f>
        <v>100</v>
      </c>
      <c r="H206" s="66"/>
      <c r="I206" s="64"/>
      <c r="J206" s="64"/>
      <c r="K206" s="64"/>
    </row>
    <row r="207" spans="1:11" ht="12" customHeight="1">
      <c r="A207" s="481"/>
      <c r="B207" s="96">
        <v>4210</v>
      </c>
      <c r="C207" s="47" t="s">
        <v>15</v>
      </c>
      <c r="D207" s="64"/>
      <c r="E207" s="64"/>
      <c r="F207" s="64"/>
      <c r="G207" s="76"/>
      <c r="H207" s="66">
        <v>1625</v>
      </c>
      <c r="I207" s="66">
        <v>2025</v>
      </c>
      <c r="J207" s="66">
        <v>2005.86</v>
      </c>
      <c r="K207" s="64">
        <f t="shared" si="19"/>
        <v>99.0548148148148</v>
      </c>
    </row>
    <row r="208" spans="1:11" ht="15.75" customHeight="1">
      <c r="A208" s="89"/>
      <c r="B208" s="20">
        <v>4300</v>
      </c>
      <c r="C208" s="47" t="s">
        <v>5</v>
      </c>
      <c r="D208" s="64"/>
      <c r="E208" s="64"/>
      <c r="F208" s="64"/>
      <c r="G208" s="62"/>
      <c r="H208" s="66">
        <v>500</v>
      </c>
      <c r="I208" s="66">
        <v>100</v>
      </c>
      <c r="J208" s="64">
        <v>89.62</v>
      </c>
      <c r="K208" s="101">
        <f t="shared" si="19"/>
        <v>89.62</v>
      </c>
    </row>
    <row r="209" spans="1:11" ht="12.75" customHeight="1">
      <c r="A209" s="398"/>
      <c r="B209" s="20">
        <v>4360</v>
      </c>
      <c r="C209" s="47" t="s">
        <v>183</v>
      </c>
      <c r="D209" s="64"/>
      <c r="E209" s="64"/>
      <c r="F209" s="64"/>
      <c r="G209" s="62"/>
      <c r="H209" s="66">
        <v>400</v>
      </c>
      <c r="I209" s="66">
        <v>400</v>
      </c>
      <c r="J209" s="64">
        <v>390</v>
      </c>
      <c r="K209" s="64">
        <f t="shared" si="19"/>
        <v>97.5</v>
      </c>
    </row>
    <row r="210" spans="1:11" ht="4.5" customHeight="1" thickBot="1">
      <c r="A210" s="411"/>
      <c r="B210" s="80"/>
      <c r="C210" s="143"/>
      <c r="D210" s="87"/>
      <c r="E210" s="87"/>
      <c r="F210" s="87"/>
      <c r="G210" s="410"/>
      <c r="H210" s="87"/>
      <c r="I210" s="87"/>
      <c r="J210" s="87"/>
      <c r="K210" s="87"/>
    </row>
    <row r="211" spans="1:11" ht="17.25" customHeight="1" thickBot="1">
      <c r="A211" s="441" t="s">
        <v>0</v>
      </c>
      <c r="B211" s="443" t="s">
        <v>1</v>
      </c>
      <c r="C211" s="443" t="s">
        <v>2</v>
      </c>
      <c r="D211" s="445" t="s">
        <v>130</v>
      </c>
      <c r="E211" s="446"/>
      <c r="F211" s="446"/>
      <c r="G211" s="447"/>
      <c r="H211" s="448" t="s">
        <v>132</v>
      </c>
      <c r="I211" s="449"/>
      <c r="J211" s="449"/>
      <c r="K211" s="450"/>
    </row>
    <row r="212" spans="1:11" ht="27.75" customHeight="1" thickBot="1">
      <c r="A212" s="442"/>
      <c r="B212" s="444"/>
      <c r="C212" s="444"/>
      <c r="D212" s="1" t="s">
        <v>230</v>
      </c>
      <c r="E212" s="2" t="s">
        <v>284</v>
      </c>
      <c r="F212" s="182" t="s">
        <v>131</v>
      </c>
      <c r="G212" s="2" t="s">
        <v>158</v>
      </c>
      <c r="H212" s="1" t="s">
        <v>230</v>
      </c>
      <c r="I212" s="2" t="s">
        <v>284</v>
      </c>
      <c r="J212" s="3" t="s">
        <v>131</v>
      </c>
      <c r="K212" s="2" t="s">
        <v>158</v>
      </c>
    </row>
    <row r="213" spans="1:11" ht="13.5" customHeight="1">
      <c r="A213" s="201">
        <v>75495</v>
      </c>
      <c r="B213" s="168"/>
      <c r="C213" s="46" t="s">
        <v>9</v>
      </c>
      <c r="D213" s="70"/>
      <c r="E213" s="70"/>
      <c r="F213" s="70"/>
      <c r="G213" s="76"/>
      <c r="H213" s="69">
        <f>SUM(H214:H216)</f>
        <v>11175</v>
      </c>
      <c r="I213" s="70">
        <f>SUM(I214:I216)</f>
        <v>11175</v>
      </c>
      <c r="J213" s="70">
        <f>SUM(J214:J216)</f>
        <v>9481.24</v>
      </c>
      <c r="K213" s="70">
        <f t="shared" si="19"/>
        <v>84.84331096196868</v>
      </c>
    </row>
    <row r="214" spans="1:11" ht="13.5" customHeight="1">
      <c r="A214" s="484"/>
      <c r="B214" s="20">
        <v>4260</v>
      </c>
      <c r="C214" s="47" t="s">
        <v>16</v>
      </c>
      <c r="D214" s="100"/>
      <c r="E214" s="85"/>
      <c r="F214" s="85"/>
      <c r="G214" s="91"/>
      <c r="H214" s="101">
        <v>1300</v>
      </c>
      <c r="I214" s="101">
        <v>1300</v>
      </c>
      <c r="J214" s="101">
        <v>402.14</v>
      </c>
      <c r="K214" s="64">
        <f t="shared" si="19"/>
        <v>30.93384615384615</v>
      </c>
    </row>
    <row r="215" spans="1:11" ht="12" customHeight="1">
      <c r="A215" s="484"/>
      <c r="B215" s="20">
        <v>4300</v>
      </c>
      <c r="C215" s="47" t="s">
        <v>5</v>
      </c>
      <c r="D215" s="100"/>
      <c r="E215" s="85"/>
      <c r="F215" s="85"/>
      <c r="G215" s="91"/>
      <c r="H215" s="101">
        <v>9000</v>
      </c>
      <c r="I215" s="101">
        <v>9000</v>
      </c>
      <c r="J215" s="101">
        <v>8204.1</v>
      </c>
      <c r="K215" s="64">
        <f t="shared" si="19"/>
        <v>91.15666666666668</v>
      </c>
    </row>
    <row r="216" spans="1:11" ht="15" customHeight="1" thickBot="1">
      <c r="A216" s="485"/>
      <c r="B216" s="96">
        <v>4430</v>
      </c>
      <c r="C216" s="21" t="s">
        <v>10</v>
      </c>
      <c r="D216" s="66"/>
      <c r="E216" s="64"/>
      <c r="F216" s="64"/>
      <c r="G216" s="74"/>
      <c r="H216" s="93">
        <v>875</v>
      </c>
      <c r="I216" s="93">
        <v>875</v>
      </c>
      <c r="J216" s="64">
        <v>875</v>
      </c>
      <c r="K216" s="64">
        <f t="shared" si="19"/>
        <v>100</v>
      </c>
    </row>
    <row r="217" spans="1:11" ht="45" customHeight="1" thickBot="1">
      <c r="A217" s="39">
        <v>756</v>
      </c>
      <c r="B217" s="455" t="s">
        <v>65</v>
      </c>
      <c r="C217" s="456"/>
      <c r="D217" s="60">
        <f>SUM(D218+D220+D227+D249+D241)</f>
        <v>6573417</v>
      </c>
      <c r="E217" s="60">
        <f>SUM(E218+E220+E227+E249+E241)</f>
        <v>6817950</v>
      </c>
      <c r="F217" s="59">
        <f>SUM(F218+F220+F227+F249+F241)</f>
        <v>7006915.19</v>
      </c>
      <c r="G217" s="60">
        <f aca="true" t="shared" si="20" ref="G217:G225">F217/E217*100</f>
        <v>102.77158368717872</v>
      </c>
      <c r="H217" s="59"/>
      <c r="I217" s="59"/>
      <c r="J217" s="59"/>
      <c r="K217" s="63"/>
    </row>
    <row r="218" spans="1:11" ht="14.25" customHeight="1">
      <c r="A218" s="26">
        <v>75601</v>
      </c>
      <c r="B218" s="457" t="s">
        <v>66</v>
      </c>
      <c r="C218" s="458"/>
      <c r="D218" s="70">
        <f>SUM(D219)</f>
        <v>1245</v>
      </c>
      <c r="E218" s="70">
        <f>SUM(E219:E219)</f>
        <v>1245</v>
      </c>
      <c r="F218" s="70">
        <f>SUM(F219:F219)</f>
        <v>1545</v>
      </c>
      <c r="G218" s="76">
        <f t="shared" si="20"/>
        <v>124.09638554216869</v>
      </c>
      <c r="H218" s="27"/>
      <c r="I218" s="7"/>
      <c r="J218" s="7"/>
      <c r="K218" s="7"/>
    </row>
    <row r="219" spans="1:11" ht="24" customHeight="1">
      <c r="A219" s="156"/>
      <c r="B219" s="29" t="s">
        <v>67</v>
      </c>
      <c r="C219" s="244" t="s">
        <v>233</v>
      </c>
      <c r="D219" s="64">
        <v>1245</v>
      </c>
      <c r="E219" s="64">
        <v>1245</v>
      </c>
      <c r="F219" s="70">
        <v>1545</v>
      </c>
      <c r="G219" s="74">
        <f t="shared" si="20"/>
        <v>124.09638554216869</v>
      </c>
      <c r="H219" s="14"/>
      <c r="I219" s="12"/>
      <c r="J219" s="12"/>
      <c r="K219" s="12"/>
    </row>
    <row r="220" spans="1:11" ht="34.5" customHeight="1">
      <c r="A220" s="109">
        <v>75615</v>
      </c>
      <c r="B220" s="462" t="s">
        <v>70</v>
      </c>
      <c r="C220" s="463"/>
      <c r="D220" s="58">
        <f>SUM(D221:D226)</f>
        <v>1711485</v>
      </c>
      <c r="E220" s="58">
        <f>SUM(E221:E226)</f>
        <v>1866419</v>
      </c>
      <c r="F220" s="58">
        <f>SUM(F221:F226)</f>
        <v>1778490.34</v>
      </c>
      <c r="G220" s="74">
        <f t="shared" si="20"/>
        <v>95.28891101087163</v>
      </c>
      <c r="H220" s="19"/>
      <c r="I220" s="18"/>
      <c r="J220" s="18"/>
      <c r="K220" s="18"/>
    </row>
    <row r="221" spans="1:11" ht="12.75" customHeight="1">
      <c r="A221" s="53"/>
      <c r="B221" s="105" t="s">
        <v>71</v>
      </c>
      <c r="C221" s="47" t="s">
        <v>219</v>
      </c>
      <c r="D221" s="64">
        <v>1570915</v>
      </c>
      <c r="E221" s="64">
        <v>1718649</v>
      </c>
      <c r="F221" s="64">
        <v>1625181.97</v>
      </c>
      <c r="G221" s="74">
        <f t="shared" si="20"/>
        <v>94.56159867430755</v>
      </c>
      <c r="H221" s="14"/>
      <c r="I221" s="12"/>
      <c r="J221" s="12"/>
      <c r="K221" s="12"/>
    </row>
    <row r="222" spans="1:11" ht="12" customHeight="1">
      <c r="A222" s="110"/>
      <c r="B222" s="11" t="s">
        <v>73</v>
      </c>
      <c r="C222" s="102" t="s">
        <v>222</v>
      </c>
      <c r="D222" s="65">
        <v>136190</v>
      </c>
      <c r="E222" s="65">
        <v>136190</v>
      </c>
      <c r="F222" s="65">
        <v>140137</v>
      </c>
      <c r="G222" s="68">
        <f t="shared" si="20"/>
        <v>102.89815698656288</v>
      </c>
      <c r="H222" s="31"/>
      <c r="I222" s="30"/>
      <c r="J222" s="30"/>
      <c r="K222" s="30"/>
    </row>
    <row r="223" spans="1:11" ht="12.75" customHeight="1">
      <c r="A223" s="266"/>
      <c r="B223" s="10" t="s">
        <v>133</v>
      </c>
      <c r="C223" s="47" t="s">
        <v>220</v>
      </c>
      <c r="D223" s="64">
        <v>2380</v>
      </c>
      <c r="E223" s="64">
        <v>2380</v>
      </c>
      <c r="F223" s="64">
        <v>2463</v>
      </c>
      <c r="G223" s="74">
        <f t="shared" si="20"/>
        <v>103.4873949579832</v>
      </c>
      <c r="H223" s="14"/>
      <c r="I223" s="12"/>
      <c r="J223" s="12"/>
      <c r="K223" s="12"/>
    </row>
    <row r="224" spans="1:11" ht="12.75" customHeight="1">
      <c r="A224" s="266"/>
      <c r="B224" s="333" t="s">
        <v>74</v>
      </c>
      <c r="C224" s="334" t="s">
        <v>221</v>
      </c>
      <c r="D224" s="64">
        <v>0</v>
      </c>
      <c r="E224" s="64">
        <v>6100</v>
      </c>
      <c r="F224" s="64">
        <v>6687.1</v>
      </c>
      <c r="G224" s="74">
        <f t="shared" si="20"/>
        <v>109.62459016393441</v>
      </c>
      <c r="H224" s="14"/>
      <c r="I224" s="12"/>
      <c r="J224" s="12"/>
      <c r="K224" s="12"/>
    </row>
    <row r="225" spans="1:11" ht="22.5" customHeight="1">
      <c r="A225" s="266"/>
      <c r="B225" s="333" t="s">
        <v>234</v>
      </c>
      <c r="C225" s="335" t="s">
        <v>260</v>
      </c>
      <c r="D225" s="64">
        <v>0</v>
      </c>
      <c r="E225" s="64">
        <v>100</v>
      </c>
      <c r="F225" s="64">
        <v>92.8</v>
      </c>
      <c r="G225" s="74">
        <f t="shared" si="20"/>
        <v>92.8</v>
      </c>
      <c r="H225" s="14"/>
      <c r="I225" s="12"/>
      <c r="J225" s="12"/>
      <c r="K225" s="12"/>
    </row>
    <row r="226" spans="1:11" ht="26.25" customHeight="1">
      <c r="A226" s="267"/>
      <c r="B226" s="11" t="s">
        <v>68</v>
      </c>
      <c r="C226" s="244" t="s">
        <v>227</v>
      </c>
      <c r="D226" s="64">
        <v>2000</v>
      </c>
      <c r="E226" s="64">
        <v>3000</v>
      </c>
      <c r="F226" s="64">
        <v>3928.47</v>
      </c>
      <c r="G226" s="74">
        <f aca="true" t="shared" si="21" ref="G226:G236">F226/E226*100</f>
        <v>130.949</v>
      </c>
      <c r="H226" s="14"/>
      <c r="I226" s="12"/>
      <c r="J226" s="12"/>
      <c r="K226" s="12"/>
    </row>
    <row r="227" spans="1:11" ht="35.25" customHeight="1">
      <c r="A227" s="15">
        <v>75616</v>
      </c>
      <c r="B227" s="462" t="s">
        <v>76</v>
      </c>
      <c r="C227" s="463"/>
      <c r="D227" s="58">
        <f>SUM(D228:D237)</f>
        <v>1493153</v>
      </c>
      <c r="E227" s="58">
        <f>SUM(E228:E237)</f>
        <v>1567306</v>
      </c>
      <c r="F227" s="58">
        <f>SUM(F228:F237)</f>
        <v>1771755.26</v>
      </c>
      <c r="G227" s="62">
        <f t="shared" si="21"/>
        <v>113.04462944696185</v>
      </c>
      <c r="H227" s="19"/>
      <c r="I227" s="18"/>
      <c r="J227" s="18"/>
      <c r="K227" s="18"/>
    </row>
    <row r="228" spans="1:11" ht="12.75" customHeight="1">
      <c r="A228" s="104"/>
      <c r="B228" s="11" t="s">
        <v>71</v>
      </c>
      <c r="C228" s="47" t="s">
        <v>219</v>
      </c>
      <c r="D228" s="64">
        <v>1212415</v>
      </c>
      <c r="E228" s="64">
        <v>1212415</v>
      </c>
      <c r="F228" s="64">
        <v>1377800.42</v>
      </c>
      <c r="G228" s="74">
        <f t="shared" si="21"/>
        <v>113.64099091482703</v>
      </c>
      <c r="H228" s="14"/>
      <c r="I228" s="12"/>
      <c r="J228" s="12"/>
      <c r="K228" s="12"/>
    </row>
    <row r="229" spans="1:11" ht="12.75" customHeight="1">
      <c r="A229" s="481"/>
      <c r="B229" s="11" t="s">
        <v>73</v>
      </c>
      <c r="C229" s="102" t="s">
        <v>222</v>
      </c>
      <c r="D229" s="64">
        <v>114635</v>
      </c>
      <c r="E229" s="64">
        <v>114635</v>
      </c>
      <c r="F229" s="64">
        <v>118835.17</v>
      </c>
      <c r="G229" s="74">
        <f t="shared" si="21"/>
        <v>103.6639508003664</v>
      </c>
      <c r="H229" s="14"/>
      <c r="I229" s="12"/>
      <c r="J229" s="12"/>
      <c r="K229" s="12"/>
    </row>
    <row r="230" spans="1:11" ht="12.75" customHeight="1">
      <c r="A230" s="481"/>
      <c r="B230" s="10" t="s">
        <v>133</v>
      </c>
      <c r="C230" s="47" t="s">
        <v>220</v>
      </c>
      <c r="D230" s="64">
        <v>31</v>
      </c>
      <c r="E230" s="64">
        <v>31</v>
      </c>
      <c r="F230" s="64">
        <v>50</v>
      </c>
      <c r="G230" s="74">
        <f t="shared" si="21"/>
        <v>161.29032258064515</v>
      </c>
      <c r="H230" s="14"/>
      <c r="I230" s="12"/>
      <c r="J230" s="12"/>
      <c r="K230" s="12"/>
    </row>
    <row r="231" spans="1:11" ht="13.5" customHeight="1">
      <c r="A231" s="148"/>
      <c r="B231" s="11" t="s">
        <v>74</v>
      </c>
      <c r="C231" s="102" t="s">
        <v>221</v>
      </c>
      <c r="D231" s="64">
        <v>76512</v>
      </c>
      <c r="E231" s="64">
        <v>76512</v>
      </c>
      <c r="F231" s="64">
        <v>67347.03</v>
      </c>
      <c r="G231" s="74">
        <f t="shared" si="21"/>
        <v>88.02152603513174</v>
      </c>
      <c r="H231" s="14"/>
      <c r="I231" s="12"/>
      <c r="J231" s="12"/>
      <c r="K231" s="12"/>
    </row>
    <row r="232" spans="1:11" ht="12.75" customHeight="1">
      <c r="A232" s="148"/>
      <c r="B232" s="11" t="s">
        <v>77</v>
      </c>
      <c r="C232" s="47" t="s">
        <v>224</v>
      </c>
      <c r="D232" s="64">
        <v>10800</v>
      </c>
      <c r="E232" s="64">
        <v>5800</v>
      </c>
      <c r="F232" s="64">
        <v>5367</v>
      </c>
      <c r="G232" s="74">
        <f t="shared" si="21"/>
        <v>92.53448275862068</v>
      </c>
      <c r="H232" s="14"/>
      <c r="I232" s="12"/>
      <c r="J232" s="12"/>
      <c r="K232" s="12"/>
    </row>
    <row r="233" spans="1:11" ht="12.75" customHeight="1">
      <c r="A233" s="481"/>
      <c r="B233" s="11" t="s">
        <v>78</v>
      </c>
      <c r="C233" s="47" t="s">
        <v>225</v>
      </c>
      <c r="D233" s="64">
        <v>6160</v>
      </c>
      <c r="E233" s="64">
        <v>6160</v>
      </c>
      <c r="F233" s="64">
        <v>5731</v>
      </c>
      <c r="G233" s="74">
        <f t="shared" si="21"/>
        <v>93.03571428571429</v>
      </c>
      <c r="H233" s="14"/>
      <c r="I233" s="12"/>
      <c r="J233" s="12"/>
      <c r="K233" s="12"/>
    </row>
    <row r="234" spans="1:11" ht="12.75" customHeight="1">
      <c r="A234" s="481"/>
      <c r="B234" s="11" t="s">
        <v>79</v>
      </c>
      <c r="C234" s="47" t="s">
        <v>80</v>
      </c>
      <c r="D234" s="64">
        <v>15000</v>
      </c>
      <c r="E234" s="64">
        <v>15000</v>
      </c>
      <c r="F234" s="64">
        <v>15134</v>
      </c>
      <c r="G234" s="74">
        <f t="shared" si="21"/>
        <v>100.89333333333332</v>
      </c>
      <c r="H234" s="14"/>
      <c r="I234" s="12"/>
      <c r="J234" s="12"/>
      <c r="K234" s="12"/>
    </row>
    <row r="235" spans="1:11" ht="12.75" customHeight="1">
      <c r="A235" s="481"/>
      <c r="B235" s="11" t="s">
        <v>75</v>
      </c>
      <c r="C235" s="47" t="s">
        <v>226</v>
      </c>
      <c r="D235" s="64">
        <v>52600</v>
      </c>
      <c r="E235" s="64">
        <v>101753</v>
      </c>
      <c r="F235" s="64">
        <v>143981.72</v>
      </c>
      <c r="G235" s="74">
        <f t="shared" si="21"/>
        <v>141.50120389570824</v>
      </c>
      <c r="H235" s="14"/>
      <c r="I235" s="12"/>
      <c r="J235" s="12"/>
      <c r="K235" s="12"/>
    </row>
    <row r="236" spans="1:11" ht="24.75" customHeight="1">
      <c r="A236" s="89"/>
      <c r="B236" s="10" t="s">
        <v>234</v>
      </c>
      <c r="C236" s="42" t="s">
        <v>267</v>
      </c>
      <c r="D236" s="64">
        <v>0</v>
      </c>
      <c r="E236" s="64">
        <v>6500</v>
      </c>
      <c r="F236" s="64">
        <v>5915.59</v>
      </c>
      <c r="G236" s="74">
        <f t="shared" si="21"/>
        <v>91.00907692307693</v>
      </c>
      <c r="H236" s="14"/>
      <c r="I236" s="12"/>
      <c r="J236" s="12"/>
      <c r="K236" s="12"/>
    </row>
    <row r="237" spans="1:11" ht="23.25" customHeight="1">
      <c r="A237" s="90"/>
      <c r="B237" s="11" t="s">
        <v>68</v>
      </c>
      <c r="C237" s="238" t="s">
        <v>227</v>
      </c>
      <c r="D237" s="64">
        <v>5000</v>
      </c>
      <c r="E237" s="64">
        <v>28500</v>
      </c>
      <c r="F237" s="64">
        <v>31593.33</v>
      </c>
      <c r="G237" s="74">
        <f aca="true" t="shared" si="22" ref="G237:G248">F237/E237*100</f>
        <v>110.85378947368423</v>
      </c>
      <c r="H237" s="14"/>
      <c r="I237" s="12"/>
      <c r="J237" s="12"/>
      <c r="K237" s="12"/>
    </row>
    <row r="238" spans="1:11" ht="3.75" customHeight="1" thickBot="1">
      <c r="A238" s="412"/>
      <c r="B238" s="406"/>
      <c r="C238" s="413"/>
      <c r="D238" s="87"/>
      <c r="E238" s="87"/>
      <c r="F238" s="87"/>
      <c r="G238" s="87"/>
      <c r="H238" s="108"/>
      <c r="I238" s="108"/>
      <c r="J238" s="108"/>
      <c r="K238" s="108"/>
    </row>
    <row r="239" spans="1:11" ht="14.25" customHeight="1" thickBot="1">
      <c r="A239" s="441" t="s">
        <v>0</v>
      </c>
      <c r="B239" s="443" t="s">
        <v>1</v>
      </c>
      <c r="C239" s="443" t="s">
        <v>2</v>
      </c>
      <c r="D239" s="445" t="s">
        <v>130</v>
      </c>
      <c r="E239" s="446"/>
      <c r="F239" s="446"/>
      <c r="G239" s="447"/>
      <c r="H239" s="448" t="s">
        <v>132</v>
      </c>
      <c r="I239" s="449"/>
      <c r="J239" s="449"/>
      <c r="K239" s="450"/>
    </row>
    <row r="240" spans="1:11" ht="25.5" customHeight="1" thickBot="1">
      <c r="A240" s="442"/>
      <c r="B240" s="444"/>
      <c r="C240" s="444"/>
      <c r="D240" s="1" t="s">
        <v>230</v>
      </c>
      <c r="E240" s="2" t="s">
        <v>284</v>
      </c>
      <c r="F240" s="182" t="s">
        <v>131</v>
      </c>
      <c r="G240" s="2" t="s">
        <v>158</v>
      </c>
      <c r="H240" s="1" t="s">
        <v>230</v>
      </c>
      <c r="I240" s="2" t="s">
        <v>284</v>
      </c>
      <c r="J240" s="3" t="s">
        <v>131</v>
      </c>
      <c r="K240" s="2" t="s">
        <v>158</v>
      </c>
    </row>
    <row r="241" spans="1:11" ht="23.25" customHeight="1">
      <c r="A241" s="241">
        <v>75618</v>
      </c>
      <c r="B241" s="462" t="s">
        <v>164</v>
      </c>
      <c r="C241" s="463"/>
      <c r="D241" s="252">
        <f>SUM(D242:D248)</f>
        <v>254200</v>
      </c>
      <c r="E241" s="252">
        <f>SUM(E242:E248)</f>
        <v>205145</v>
      </c>
      <c r="F241" s="252">
        <f>SUM(F242:F248)</f>
        <v>204493.77999999997</v>
      </c>
      <c r="G241" s="62">
        <f t="shared" si="22"/>
        <v>99.68255624070778</v>
      </c>
      <c r="H241" s="253"/>
      <c r="I241" s="254"/>
      <c r="J241" s="254"/>
      <c r="K241" s="254"/>
    </row>
    <row r="242" spans="1:11" ht="15" customHeight="1">
      <c r="A242" s="23"/>
      <c r="B242" s="11" t="s">
        <v>81</v>
      </c>
      <c r="C242" s="47" t="s">
        <v>82</v>
      </c>
      <c r="D242" s="64">
        <v>10000</v>
      </c>
      <c r="E242" s="64">
        <v>12500</v>
      </c>
      <c r="F242" s="64">
        <v>13690.1</v>
      </c>
      <c r="G242" s="74">
        <f t="shared" si="22"/>
        <v>109.5208</v>
      </c>
      <c r="H242" s="14"/>
      <c r="I242" s="12"/>
      <c r="J242" s="12"/>
      <c r="K242" s="12"/>
    </row>
    <row r="243" spans="1:11" ht="14.25" customHeight="1">
      <c r="A243" s="486"/>
      <c r="B243" s="97" t="s">
        <v>134</v>
      </c>
      <c r="C243" s="47" t="s">
        <v>135</v>
      </c>
      <c r="D243" s="64">
        <v>120000</v>
      </c>
      <c r="E243" s="64">
        <v>62444</v>
      </c>
      <c r="F243" s="64">
        <v>62444.2</v>
      </c>
      <c r="G243" s="74">
        <f t="shared" si="22"/>
        <v>100.00032028697711</v>
      </c>
      <c r="H243" s="14"/>
      <c r="I243" s="12"/>
      <c r="J243" s="12"/>
      <c r="K243" s="12"/>
    </row>
    <row r="244" spans="1:11" ht="15.75" customHeight="1">
      <c r="A244" s="486"/>
      <c r="B244" s="105" t="s">
        <v>83</v>
      </c>
      <c r="C244" s="42" t="s">
        <v>84</v>
      </c>
      <c r="D244" s="64">
        <v>104000</v>
      </c>
      <c r="E244" s="64">
        <v>104000</v>
      </c>
      <c r="F244" s="64">
        <v>103121.79</v>
      </c>
      <c r="G244" s="74">
        <f t="shared" si="22"/>
        <v>99.15556730769231</v>
      </c>
      <c r="H244" s="14"/>
      <c r="I244" s="12"/>
      <c r="J244" s="12"/>
      <c r="K244" s="12"/>
    </row>
    <row r="245" spans="1:11" ht="35.25" customHeight="1">
      <c r="A245" s="88"/>
      <c r="B245" s="11" t="s">
        <v>22</v>
      </c>
      <c r="C245" s="238" t="s">
        <v>23</v>
      </c>
      <c r="D245" s="64">
        <v>20000</v>
      </c>
      <c r="E245" s="64">
        <v>25951</v>
      </c>
      <c r="F245" s="64">
        <v>25045.02</v>
      </c>
      <c r="G245" s="74">
        <f t="shared" si="22"/>
        <v>96.50888212400292</v>
      </c>
      <c r="H245" s="360"/>
      <c r="I245" s="12"/>
      <c r="J245" s="12"/>
      <c r="K245" s="12"/>
    </row>
    <row r="246" spans="1:11" ht="27.75" customHeight="1">
      <c r="A246" s="88"/>
      <c r="B246" s="10" t="s">
        <v>234</v>
      </c>
      <c r="C246" s="238" t="s">
        <v>262</v>
      </c>
      <c r="D246" s="64">
        <v>0</v>
      </c>
      <c r="E246" s="64">
        <v>200</v>
      </c>
      <c r="F246" s="64">
        <v>150.8</v>
      </c>
      <c r="G246" s="74">
        <f t="shared" si="22"/>
        <v>75.4</v>
      </c>
      <c r="H246" s="14"/>
      <c r="I246" s="12"/>
      <c r="J246" s="12"/>
      <c r="K246" s="12"/>
    </row>
    <row r="247" spans="1:11" ht="21" customHeight="1">
      <c r="A247" s="88"/>
      <c r="B247" s="10" t="s">
        <v>68</v>
      </c>
      <c r="C247" s="238" t="s">
        <v>294</v>
      </c>
      <c r="D247" s="64">
        <v>200</v>
      </c>
      <c r="E247" s="64">
        <v>0</v>
      </c>
      <c r="F247" s="64">
        <v>0</v>
      </c>
      <c r="G247" s="379" t="s">
        <v>212</v>
      </c>
      <c r="H247" s="14"/>
      <c r="I247" s="12"/>
      <c r="J247" s="12"/>
      <c r="K247" s="12"/>
    </row>
    <row r="248" spans="1:11" ht="13.5" customHeight="1">
      <c r="A248" s="102"/>
      <c r="B248" s="10" t="s">
        <v>12</v>
      </c>
      <c r="C248" s="238" t="s">
        <v>228</v>
      </c>
      <c r="D248" s="64">
        <v>0</v>
      </c>
      <c r="E248" s="64">
        <v>50</v>
      </c>
      <c r="F248" s="64">
        <v>41.87</v>
      </c>
      <c r="G248" s="74">
        <f t="shared" si="22"/>
        <v>83.74</v>
      </c>
      <c r="H248" s="14"/>
      <c r="I248" s="12"/>
      <c r="J248" s="12"/>
      <c r="K248" s="12"/>
    </row>
    <row r="249" spans="1:11" ht="13.5" customHeight="1">
      <c r="A249" s="183">
        <v>75621</v>
      </c>
      <c r="B249" s="462" t="s">
        <v>85</v>
      </c>
      <c r="C249" s="463"/>
      <c r="D249" s="58">
        <f>SUM(D250:D251)</f>
        <v>3113334</v>
      </c>
      <c r="E249" s="58">
        <f>SUM(E250:E251)</f>
        <v>3177835</v>
      </c>
      <c r="F249" s="58">
        <f>SUM(F250:F251)</f>
        <v>3250630.81</v>
      </c>
      <c r="G249" s="62">
        <f>F249/E249*100</f>
        <v>102.29073598849531</v>
      </c>
      <c r="H249" s="19"/>
      <c r="I249" s="18"/>
      <c r="J249" s="18"/>
      <c r="K249" s="18"/>
    </row>
    <row r="250" spans="1:11" ht="12.75" customHeight="1">
      <c r="A250" s="479"/>
      <c r="B250" s="11" t="s">
        <v>86</v>
      </c>
      <c r="C250" s="47" t="s">
        <v>87</v>
      </c>
      <c r="D250" s="64">
        <v>3098334</v>
      </c>
      <c r="E250" s="64">
        <v>3099629</v>
      </c>
      <c r="F250" s="64">
        <v>3167332</v>
      </c>
      <c r="G250" s="74">
        <f>F250/E250*100</f>
        <v>102.18422914484282</v>
      </c>
      <c r="H250" s="66"/>
      <c r="I250" s="64"/>
      <c r="J250" s="64"/>
      <c r="K250" s="64"/>
    </row>
    <row r="251" spans="1:11" ht="14.25" customHeight="1" thickBot="1">
      <c r="A251" s="480"/>
      <c r="B251" s="11" t="s">
        <v>88</v>
      </c>
      <c r="C251" s="47" t="s">
        <v>89</v>
      </c>
      <c r="D251" s="64">
        <v>15000</v>
      </c>
      <c r="E251" s="64">
        <v>78206</v>
      </c>
      <c r="F251" s="64">
        <v>83298.81</v>
      </c>
      <c r="G251" s="74">
        <f>F251/E251*100</f>
        <v>106.51204511162827</v>
      </c>
      <c r="H251" s="66"/>
      <c r="I251" s="64"/>
      <c r="J251" s="64"/>
      <c r="K251" s="64"/>
    </row>
    <row r="252" spans="1:11" ht="13.5" customHeight="1" thickBot="1">
      <c r="A252" s="39">
        <v>757</v>
      </c>
      <c r="B252" s="459" t="s">
        <v>90</v>
      </c>
      <c r="C252" s="460"/>
      <c r="D252" s="60"/>
      <c r="E252" s="60"/>
      <c r="F252" s="61"/>
      <c r="G252" s="60"/>
      <c r="H252" s="61">
        <f>SUM(H253)</f>
        <v>209890</v>
      </c>
      <c r="I252" s="60">
        <f>SUM(I253)</f>
        <v>140890</v>
      </c>
      <c r="J252" s="60">
        <f>SUM(J253)</f>
        <v>104429.38</v>
      </c>
      <c r="K252" s="60">
        <f>J252/I252*100</f>
        <v>74.12121513237278</v>
      </c>
    </row>
    <row r="253" spans="1:11" ht="24" customHeight="1">
      <c r="A253" s="26">
        <v>75702</v>
      </c>
      <c r="B253" s="472" t="s">
        <v>91</v>
      </c>
      <c r="C253" s="473"/>
      <c r="D253" s="70"/>
      <c r="E253" s="70"/>
      <c r="F253" s="70"/>
      <c r="G253" s="76"/>
      <c r="H253" s="69">
        <f>SUM(H254:H255)</f>
        <v>209890</v>
      </c>
      <c r="I253" s="69">
        <f>SUM(I254:I255)</f>
        <v>140890</v>
      </c>
      <c r="J253" s="69">
        <f>SUM(J254:J255)</f>
        <v>104429.38</v>
      </c>
      <c r="K253" s="70">
        <f>J253/I253*100</f>
        <v>74.12121513237278</v>
      </c>
    </row>
    <row r="254" spans="1:11" ht="24" customHeight="1">
      <c r="A254" s="73"/>
      <c r="B254" s="388">
        <v>8090</v>
      </c>
      <c r="C254" s="389" t="s">
        <v>297</v>
      </c>
      <c r="D254" s="70"/>
      <c r="E254" s="70"/>
      <c r="F254" s="70"/>
      <c r="G254" s="76"/>
      <c r="H254" s="94">
        <v>0</v>
      </c>
      <c r="I254" s="94">
        <v>5000</v>
      </c>
      <c r="J254" s="94">
        <v>4500</v>
      </c>
      <c r="K254" s="65">
        <f>J254/I254*100</f>
        <v>90</v>
      </c>
    </row>
    <row r="255" spans="1:11" ht="37.5" customHeight="1" thickBot="1">
      <c r="A255" s="368"/>
      <c r="B255" s="20">
        <v>8110</v>
      </c>
      <c r="C255" s="238" t="s">
        <v>150</v>
      </c>
      <c r="D255" s="64"/>
      <c r="E255" s="64"/>
      <c r="F255" s="64"/>
      <c r="G255" s="74"/>
      <c r="H255" s="66">
        <v>209890</v>
      </c>
      <c r="I255" s="66">
        <v>135890</v>
      </c>
      <c r="J255" s="66">
        <v>99929.38</v>
      </c>
      <c r="K255" s="64">
        <f>J255/I255*100</f>
        <v>73.53696372065642</v>
      </c>
    </row>
    <row r="256" spans="1:11" ht="15.75" customHeight="1" thickBot="1">
      <c r="A256" s="4">
        <v>758</v>
      </c>
      <c r="B256" s="459" t="s">
        <v>92</v>
      </c>
      <c r="C256" s="460"/>
      <c r="D256" s="59">
        <f>SUM(D257+D259+D261+D263+D268)</f>
        <v>5154132</v>
      </c>
      <c r="E256" s="59">
        <f>SUM(E257+E259+E261+E263+E268)</f>
        <v>5373016</v>
      </c>
      <c r="F256" s="59">
        <f>SUM(F257+F259+F261+F263+F268)</f>
        <v>5371177.99</v>
      </c>
      <c r="G256" s="60">
        <f aca="true" t="shared" si="23" ref="G256:G264">F256/E256*100</f>
        <v>99.96579183832694</v>
      </c>
      <c r="H256" s="59">
        <f>SUM(H257+H261:I261+H263+H268)</f>
        <v>90000</v>
      </c>
      <c r="I256" s="59">
        <f>SUM(I257+I261:J261+I263+I268)</f>
        <v>90000</v>
      </c>
      <c r="J256" s="59">
        <f>SUM(J257+J261:K261+J263+J268)</f>
        <v>0</v>
      </c>
      <c r="K256" s="60">
        <f>J256/I256*100</f>
        <v>0</v>
      </c>
    </row>
    <row r="257" spans="1:11" ht="22.5" customHeight="1">
      <c r="A257" s="26">
        <v>75801</v>
      </c>
      <c r="B257" s="472" t="s">
        <v>93</v>
      </c>
      <c r="C257" s="473"/>
      <c r="D257" s="70">
        <f>SUM(D258)</f>
        <v>2826520</v>
      </c>
      <c r="E257" s="70">
        <f>SUM(E258)</f>
        <v>2897087</v>
      </c>
      <c r="F257" s="70">
        <f>SUM(F258)</f>
        <v>2897087</v>
      </c>
      <c r="G257" s="76">
        <f t="shared" si="23"/>
        <v>100</v>
      </c>
      <c r="H257" s="69"/>
      <c r="I257" s="70"/>
      <c r="J257" s="70"/>
      <c r="K257" s="123"/>
    </row>
    <row r="258" spans="1:11" ht="15.75" customHeight="1">
      <c r="A258" s="9"/>
      <c r="B258" s="11">
        <v>2920</v>
      </c>
      <c r="C258" s="47" t="s">
        <v>94</v>
      </c>
      <c r="D258" s="64">
        <v>2826520</v>
      </c>
      <c r="E258" s="64">
        <v>2897087</v>
      </c>
      <c r="F258" s="64">
        <v>2897087</v>
      </c>
      <c r="G258" s="74">
        <f t="shared" si="23"/>
        <v>100</v>
      </c>
      <c r="H258" s="66"/>
      <c r="I258" s="64"/>
      <c r="J258" s="64"/>
      <c r="K258" s="75"/>
    </row>
    <row r="259" spans="1:11" ht="24.75" customHeight="1">
      <c r="A259" s="49">
        <v>75802</v>
      </c>
      <c r="B259" s="470" t="s">
        <v>287</v>
      </c>
      <c r="C259" s="471"/>
      <c r="D259" s="58">
        <f>D260</f>
        <v>0</v>
      </c>
      <c r="E259" s="58">
        <f>E260</f>
        <v>148317</v>
      </c>
      <c r="F259" s="58">
        <f>F260</f>
        <v>148317</v>
      </c>
      <c r="G259" s="62">
        <f t="shared" si="23"/>
        <v>100</v>
      </c>
      <c r="H259" s="101"/>
      <c r="I259" s="64"/>
      <c r="J259" s="64"/>
      <c r="K259" s="75"/>
    </row>
    <row r="260" spans="1:11" ht="15.75" customHeight="1">
      <c r="A260" s="9"/>
      <c r="B260" s="376">
        <v>2750</v>
      </c>
      <c r="C260" s="47" t="s">
        <v>288</v>
      </c>
      <c r="D260" s="64">
        <v>0</v>
      </c>
      <c r="E260" s="64">
        <v>148317</v>
      </c>
      <c r="F260" s="64">
        <v>148317</v>
      </c>
      <c r="G260" s="74">
        <f t="shared" si="23"/>
        <v>100</v>
      </c>
      <c r="H260" s="101"/>
      <c r="I260" s="64"/>
      <c r="J260" s="64"/>
      <c r="K260" s="75"/>
    </row>
    <row r="261" spans="1:11" ht="12" customHeight="1">
      <c r="A261" s="15">
        <v>75807</v>
      </c>
      <c r="B261" s="470" t="s">
        <v>95</v>
      </c>
      <c r="C261" s="471"/>
      <c r="D261" s="58">
        <f>SUM(D262)</f>
        <v>2319983</v>
      </c>
      <c r="E261" s="58">
        <f>SUM(E262)</f>
        <v>2319983</v>
      </c>
      <c r="F261" s="58">
        <f>SUM(F262)</f>
        <v>2319983</v>
      </c>
      <c r="G261" s="74">
        <f t="shared" si="23"/>
        <v>100</v>
      </c>
      <c r="H261" s="100"/>
      <c r="I261" s="58"/>
      <c r="J261" s="58"/>
      <c r="K261" s="75"/>
    </row>
    <row r="262" spans="1:11" ht="16.5" customHeight="1">
      <c r="A262" s="9"/>
      <c r="B262" s="11">
        <v>2920</v>
      </c>
      <c r="C262" s="47" t="s">
        <v>94</v>
      </c>
      <c r="D262" s="64">
        <v>2319983</v>
      </c>
      <c r="E262" s="64">
        <v>2319983</v>
      </c>
      <c r="F262" s="64">
        <v>2319983</v>
      </c>
      <c r="G262" s="74">
        <f t="shared" si="23"/>
        <v>100</v>
      </c>
      <c r="H262" s="93"/>
      <c r="I262" s="66"/>
      <c r="J262" s="64"/>
      <c r="K262" s="75"/>
    </row>
    <row r="263" spans="1:11" ht="14.25" customHeight="1">
      <c r="A263" s="15">
        <v>75814</v>
      </c>
      <c r="B263" s="451" t="s">
        <v>96</v>
      </c>
      <c r="C263" s="452"/>
      <c r="D263" s="58">
        <f>SUM(D264:D264)</f>
        <v>7629</v>
      </c>
      <c r="E263" s="58">
        <f>SUM(E264:E264)</f>
        <v>7629</v>
      </c>
      <c r="F263" s="58">
        <f>SUM(F264:F264)</f>
        <v>5790.99</v>
      </c>
      <c r="G263" s="62">
        <f t="shared" si="23"/>
        <v>75.90758946126623</v>
      </c>
      <c r="H263" s="124"/>
      <c r="I263" s="58"/>
      <c r="J263" s="58"/>
      <c r="K263" s="58"/>
    </row>
    <row r="264" spans="1:11" ht="15" customHeight="1">
      <c r="A264" s="135"/>
      <c r="B264" s="11" t="s">
        <v>12</v>
      </c>
      <c r="C264" s="414" t="s">
        <v>281</v>
      </c>
      <c r="D264" s="64">
        <v>7629</v>
      </c>
      <c r="E264" s="64">
        <v>7629</v>
      </c>
      <c r="F264" s="64">
        <v>5790.99</v>
      </c>
      <c r="G264" s="74">
        <f t="shared" si="23"/>
        <v>75.90758946126623</v>
      </c>
      <c r="H264" s="66"/>
      <c r="I264" s="64"/>
      <c r="J264" s="64"/>
      <c r="K264" s="75"/>
    </row>
    <row r="265" spans="1:11" ht="8.25" customHeight="1" thickBot="1">
      <c r="A265" s="411"/>
      <c r="B265" s="406"/>
      <c r="C265" s="415"/>
      <c r="D265" s="87"/>
      <c r="E265" s="87"/>
      <c r="F265" s="87"/>
      <c r="G265" s="87"/>
      <c r="H265" s="87"/>
      <c r="I265" s="87"/>
      <c r="J265" s="87"/>
      <c r="K265" s="416"/>
    </row>
    <row r="266" spans="1:11" ht="15" customHeight="1" thickBot="1">
      <c r="A266" s="441" t="s">
        <v>0</v>
      </c>
      <c r="B266" s="443" t="s">
        <v>1</v>
      </c>
      <c r="C266" s="443" t="s">
        <v>2</v>
      </c>
      <c r="D266" s="445" t="s">
        <v>130</v>
      </c>
      <c r="E266" s="446"/>
      <c r="F266" s="446"/>
      <c r="G266" s="447"/>
      <c r="H266" s="448" t="s">
        <v>132</v>
      </c>
      <c r="I266" s="449"/>
      <c r="J266" s="449"/>
      <c r="K266" s="450"/>
    </row>
    <row r="267" spans="1:11" ht="29.25" customHeight="1" thickBot="1">
      <c r="A267" s="442"/>
      <c r="B267" s="444"/>
      <c r="C267" s="444"/>
      <c r="D267" s="1" t="s">
        <v>230</v>
      </c>
      <c r="E267" s="2" t="s">
        <v>284</v>
      </c>
      <c r="F267" s="182" t="s">
        <v>131</v>
      </c>
      <c r="G267" s="2" t="s">
        <v>158</v>
      </c>
      <c r="H267" s="1" t="s">
        <v>230</v>
      </c>
      <c r="I267" s="2" t="s">
        <v>284</v>
      </c>
      <c r="J267" s="3" t="s">
        <v>131</v>
      </c>
      <c r="K267" s="2" t="s">
        <v>158</v>
      </c>
    </row>
    <row r="268" spans="1:11" ht="15.75" customHeight="1">
      <c r="A268" s="15">
        <v>75818</v>
      </c>
      <c r="B268" s="451" t="s">
        <v>97</v>
      </c>
      <c r="C268" s="452"/>
      <c r="D268" s="58"/>
      <c r="E268" s="58"/>
      <c r="F268" s="58"/>
      <c r="G268" s="62"/>
      <c r="H268" s="67">
        <f>SUM(H269)</f>
        <v>90000</v>
      </c>
      <c r="I268" s="67">
        <f>SUM(I269)</f>
        <v>90000</v>
      </c>
      <c r="J268" s="67">
        <f>SUM(J269)</f>
        <v>0</v>
      </c>
      <c r="K268" s="58">
        <f>J268/I268*100</f>
        <v>0</v>
      </c>
    </row>
    <row r="269" spans="1:11" ht="16.5" customHeight="1" thickBot="1">
      <c r="A269" s="9"/>
      <c r="B269" s="20">
        <v>4810</v>
      </c>
      <c r="C269" s="47" t="s">
        <v>98</v>
      </c>
      <c r="D269" s="64"/>
      <c r="E269" s="64"/>
      <c r="F269" s="64"/>
      <c r="G269" s="74"/>
      <c r="H269" s="66">
        <v>90000</v>
      </c>
      <c r="I269" s="66">
        <v>90000</v>
      </c>
      <c r="J269" s="64">
        <v>0</v>
      </c>
      <c r="K269" s="64">
        <f>J269/I269*100</f>
        <v>0</v>
      </c>
    </row>
    <row r="270" spans="1:11" ht="12.75" customHeight="1" thickBot="1">
      <c r="A270" s="4">
        <v>801</v>
      </c>
      <c r="B270" s="459" t="s">
        <v>99</v>
      </c>
      <c r="C270" s="460"/>
      <c r="D270" s="61">
        <f>SUM(D271+D305+D326+D351+D353+D373)</f>
        <v>250317</v>
      </c>
      <c r="E270" s="60">
        <f>SUM(E271+E305+E326+E351+E353+E373)</f>
        <v>365084.75</v>
      </c>
      <c r="F270" s="60">
        <f>SUM(F271+F305+F326+F351+F353+F373)</f>
        <v>359417.09</v>
      </c>
      <c r="G270" s="60">
        <f aca="true" t="shared" si="24" ref="G270:G277">F270/E270*100</f>
        <v>98.44757689824077</v>
      </c>
      <c r="H270" s="77">
        <f>SUM(H271+H305+H326+H351+H353+H358+H364+H373)</f>
        <v>4790000</v>
      </c>
      <c r="I270" s="77">
        <f>SUM(I271+I305+I326+I351+I353+I358+I364+I373)</f>
        <v>5172814.75</v>
      </c>
      <c r="J270" s="77">
        <f>SUM(J271+J305+J326+J351+J353+J358+J364+J373)</f>
        <v>5112368.029999999</v>
      </c>
      <c r="K270" s="60">
        <f>J270/I270*100</f>
        <v>98.83145399707189</v>
      </c>
    </row>
    <row r="271" spans="1:11" ht="13.5" customHeight="1">
      <c r="A271" s="54">
        <v>80101</v>
      </c>
      <c r="B271" s="466" t="s">
        <v>100</v>
      </c>
      <c r="C271" s="467"/>
      <c r="D271" s="99">
        <f>SUM(D272:D304)</f>
        <v>2167</v>
      </c>
      <c r="E271" s="99">
        <f>SUM(E272:E304)</f>
        <v>179477.27</v>
      </c>
      <c r="F271" s="99">
        <f>SUM(F272:F304)</f>
        <v>176596.85</v>
      </c>
      <c r="G271" s="125">
        <f t="shared" si="24"/>
        <v>98.39510596522892</v>
      </c>
      <c r="H271" s="84">
        <f>SUM(H278:H303)</f>
        <v>2258000</v>
      </c>
      <c r="I271" s="84">
        <f>SUM(I278:I303)</f>
        <v>2684852.37</v>
      </c>
      <c r="J271" s="84">
        <f>SUM(J278:J303)</f>
        <v>2673674.37</v>
      </c>
      <c r="K271" s="99">
        <f aca="true" t="shared" si="25" ref="K271:K303">J271/I271*100</f>
        <v>99.58366425934994</v>
      </c>
    </row>
    <row r="272" spans="1:11" ht="28.5" customHeight="1">
      <c r="A272" s="154"/>
      <c r="B272" s="164" t="s">
        <v>289</v>
      </c>
      <c r="C272" s="21" t="s">
        <v>295</v>
      </c>
      <c r="D272" s="65">
        <v>0</v>
      </c>
      <c r="E272" s="65">
        <v>12318</v>
      </c>
      <c r="F272" s="65">
        <v>12318.6</v>
      </c>
      <c r="G272" s="74">
        <f t="shared" si="24"/>
        <v>100.00487092060399</v>
      </c>
      <c r="H272" s="69"/>
      <c r="I272" s="69"/>
      <c r="J272" s="69"/>
      <c r="K272" s="70"/>
    </row>
    <row r="273" spans="1:11" ht="48" customHeight="1">
      <c r="A273" s="132"/>
      <c r="B273" s="10" t="s">
        <v>11</v>
      </c>
      <c r="C273" s="238" t="s">
        <v>270</v>
      </c>
      <c r="D273" s="64">
        <v>2167</v>
      </c>
      <c r="E273" s="64">
        <v>2167</v>
      </c>
      <c r="F273" s="64">
        <v>3346.8</v>
      </c>
      <c r="G273" s="74">
        <f t="shared" si="24"/>
        <v>154.44393170281495</v>
      </c>
      <c r="H273" s="67"/>
      <c r="I273" s="58"/>
      <c r="J273" s="58"/>
      <c r="K273" s="75"/>
    </row>
    <row r="274" spans="1:11" ht="18" customHeight="1">
      <c r="A274" s="88"/>
      <c r="B274" s="10" t="s">
        <v>231</v>
      </c>
      <c r="C274" s="11" t="s">
        <v>232</v>
      </c>
      <c r="D274" s="279">
        <v>0</v>
      </c>
      <c r="E274" s="279">
        <v>3760</v>
      </c>
      <c r="F274" s="279">
        <v>3757.95</v>
      </c>
      <c r="G274" s="297">
        <f t="shared" si="24"/>
        <v>99.94547872340425</v>
      </c>
      <c r="H274" s="69"/>
      <c r="I274" s="70"/>
      <c r="J274" s="70"/>
      <c r="K274" s="123"/>
    </row>
    <row r="275" spans="1:11" ht="48.75" customHeight="1">
      <c r="A275" s="88"/>
      <c r="B275" s="10" t="s">
        <v>175</v>
      </c>
      <c r="C275" s="235" t="s">
        <v>187</v>
      </c>
      <c r="D275" s="279">
        <v>0</v>
      </c>
      <c r="E275" s="279">
        <v>52032.27</v>
      </c>
      <c r="F275" s="279">
        <v>47972.79</v>
      </c>
      <c r="G275" s="297">
        <f t="shared" si="24"/>
        <v>92.1981493407841</v>
      </c>
      <c r="H275" s="69"/>
      <c r="I275" s="70"/>
      <c r="J275" s="70"/>
      <c r="K275" s="123"/>
    </row>
    <row r="276" spans="1:11" ht="37.5" customHeight="1">
      <c r="A276" s="88"/>
      <c r="B276" s="10" t="s">
        <v>290</v>
      </c>
      <c r="C276" s="235" t="s">
        <v>291</v>
      </c>
      <c r="D276" s="279"/>
      <c r="E276" s="279"/>
      <c r="F276" s="279">
        <v>0.71</v>
      </c>
      <c r="G276" s="379" t="s">
        <v>212</v>
      </c>
      <c r="H276" s="69"/>
      <c r="I276" s="70"/>
      <c r="J276" s="70"/>
      <c r="K276" s="123"/>
    </row>
    <row r="277" spans="1:11" ht="39" customHeight="1">
      <c r="A277" s="72"/>
      <c r="B277" s="10" t="s">
        <v>189</v>
      </c>
      <c r="C277" s="238" t="s">
        <v>196</v>
      </c>
      <c r="D277" s="65">
        <v>0</v>
      </c>
      <c r="E277" s="279">
        <v>9200</v>
      </c>
      <c r="F277" s="279">
        <v>9200</v>
      </c>
      <c r="G277" s="297">
        <f t="shared" si="24"/>
        <v>100</v>
      </c>
      <c r="H277" s="69"/>
      <c r="I277" s="70"/>
      <c r="J277" s="70"/>
      <c r="K277" s="123"/>
    </row>
    <row r="278" spans="1:11" ht="15.75" customHeight="1">
      <c r="A278" s="141"/>
      <c r="B278" s="20">
        <v>3020</v>
      </c>
      <c r="C278" s="42" t="s">
        <v>144</v>
      </c>
      <c r="D278" s="64"/>
      <c r="E278" s="64"/>
      <c r="F278" s="64"/>
      <c r="G278" s="74"/>
      <c r="H278" s="64">
        <v>4000</v>
      </c>
      <c r="I278" s="64">
        <v>3023</v>
      </c>
      <c r="J278" s="64">
        <v>2917.5</v>
      </c>
      <c r="K278" s="64">
        <f t="shared" si="25"/>
        <v>96.51008931524974</v>
      </c>
    </row>
    <row r="279" spans="1:11" ht="15.75" customHeight="1">
      <c r="A279" s="141"/>
      <c r="B279" s="20">
        <v>4010</v>
      </c>
      <c r="C279" s="47" t="s">
        <v>43</v>
      </c>
      <c r="D279" s="12"/>
      <c r="E279" s="12"/>
      <c r="F279" s="12"/>
      <c r="G279" s="13"/>
      <c r="H279" s="64">
        <v>1391000</v>
      </c>
      <c r="I279" s="64">
        <v>1497478</v>
      </c>
      <c r="J279" s="64">
        <v>1497044.85</v>
      </c>
      <c r="K279" s="64">
        <f t="shared" si="25"/>
        <v>99.97107470026272</v>
      </c>
    </row>
    <row r="280" spans="1:11" ht="18.75" customHeight="1">
      <c r="A280" s="482"/>
      <c r="B280" s="96">
        <v>4040</v>
      </c>
      <c r="C280" s="47" t="s">
        <v>44</v>
      </c>
      <c r="D280" s="12"/>
      <c r="E280" s="12"/>
      <c r="F280" s="12"/>
      <c r="G280" s="13"/>
      <c r="H280" s="64">
        <v>120360</v>
      </c>
      <c r="I280" s="64">
        <v>112630</v>
      </c>
      <c r="J280" s="64">
        <v>112621.33</v>
      </c>
      <c r="K280" s="64">
        <f t="shared" si="25"/>
        <v>99.9923022285359</v>
      </c>
    </row>
    <row r="281" spans="1:11" ht="16.5" customHeight="1">
      <c r="A281" s="482"/>
      <c r="B281" s="96">
        <v>4110</v>
      </c>
      <c r="C281" s="47" t="s">
        <v>45</v>
      </c>
      <c r="D281" s="12"/>
      <c r="E281" s="12"/>
      <c r="F281" s="12"/>
      <c r="G281" s="13"/>
      <c r="H281" s="64">
        <v>248300</v>
      </c>
      <c r="I281" s="64">
        <v>246439</v>
      </c>
      <c r="J281" s="64">
        <v>246439</v>
      </c>
      <c r="K281" s="64">
        <f t="shared" si="25"/>
        <v>100</v>
      </c>
    </row>
    <row r="282" spans="1:11" ht="16.5" customHeight="1">
      <c r="A282" s="72"/>
      <c r="B282" s="96">
        <v>4120</v>
      </c>
      <c r="C282" s="47" t="s">
        <v>46</v>
      </c>
      <c r="D282" s="12"/>
      <c r="E282" s="12"/>
      <c r="F282" s="12"/>
      <c r="G282" s="13"/>
      <c r="H282" s="64">
        <v>29340</v>
      </c>
      <c r="I282" s="64">
        <v>26040</v>
      </c>
      <c r="J282" s="64">
        <v>25901.99</v>
      </c>
      <c r="K282" s="64">
        <f t="shared" si="25"/>
        <v>99.47000768049156</v>
      </c>
    </row>
    <row r="283" spans="1:11" ht="18.75" customHeight="1">
      <c r="A283" s="72"/>
      <c r="B283" s="96">
        <v>4190</v>
      </c>
      <c r="C283" s="47" t="s">
        <v>194</v>
      </c>
      <c r="D283" s="12"/>
      <c r="E283" s="12"/>
      <c r="F283" s="12"/>
      <c r="G283" s="13"/>
      <c r="H283" s="64">
        <v>500</v>
      </c>
      <c r="I283" s="64">
        <v>802</v>
      </c>
      <c r="J283" s="64">
        <v>801.5</v>
      </c>
      <c r="K283" s="64">
        <f>J283/I283*100</f>
        <v>99.93765586034912</v>
      </c>
    </row>
    <row r="284" spans="1:11" ht="15.75" customHeight="1">
      <c r="A284" s="72"/>
      <c r="B284" s="96">
        <v>4210</v>
      </c>
      <c r="C284" s="47" t="s">
        <v>15</v>
      </c>
      <c r="D284" s="12"/>
      <c r="E284" s="12"/>
      <c r="F284" s="12"/>
      <c r="G284" s="13"/>
      <c r="H284" s="64">
        <v>14928</v>
      </c>
      <c r="I284" s="64">
        <v>32105.24</v>
      </c>
      <c r="J284" s="64">
        <v>32059.09</v>
      </c>
      <c r="K284" s="64">
        <f t="shared" si="25"/>
        <v>99.856253994675</v>
      </c>
    </row>
    <row r="285" spans="1:11" ht="15.75" customHeight="1">
      <c r="A285" s="72"/>
      <c r="B285" s="96">
        <v>4240</v>
      </c>
      <c r="C285" s="42" t="s">
        <v>197</v>
      </c>
      <c r="D285" s="12"/>
      <c r="E285" s="12"/>
      <c r="F285" s="12"/>
      <c r="G285" s="13"/>
      <c r="H285" s="64">
        <v>1500</v>
      </c>
      <c r="I285" s="64">
        <v>56392.13</v>
      </c>
      <c r="J285" s="64">
        <v>52287.19</v>
      </c>
      <c r="K285" s="64">
        <f t="shared" si="25"/>
        <v>92.72072184540644</v>
      </c>
    </row>
    <row r="286" spans="1:11" ht="16.5" customHeight="1">
      <c r="A286" s="72"/>
      <c r="B286" s="96">
        <v>4260</v>
      </c>
      <c r="C286" s="47" t="s">
        <v>16</v>
      </c>
      <c r="D286" s="12"/>
      <c r="E286" s="12"/>
      <c r="F286" s="12"/>
      <c r="G286" s="13"/>
      <c r="H286" s="64">
        <v>76000</v>
      </c>
      <c r="I286" s="64">
        <v>86930</v>
      </c>
      <c r="J286" s="64">
        <v>85197.29</v>
      </c>
      <c r="K286" s="64">
        <f t="shared" si="25"/>
        <v>98.00677556654779</v>
      </c>
    </row>
    <row r="287" spans="1:11" ht="16.5" customHeight="1">
      <c r="A287" s="240"/>
      <c r="B287" s="20">
        <v>4270</v>
      </c>
      <c r="C287" s="47" t="s">
        <v>17</v>
      </c>
      <c r="D287" s="12"/>
      <c r="E287" s="12"/>
      <c r="F287" s="12"/>
      <c r="G287" s="13"/>
      <c r="H287" s="64">
        <v>4000</v>
      </c>
      <c r="I287" s="64">
        <v>20800</v>
      </c>
      <c r="J287" s="64">
        <v>20734.52</v>
      </c>
      <c r="K287" s="64">
        <f t="shared" si="25"/>
        <v>99.6851923076923</v>
      </c>
    </row>
    <row r="288" spans="1:11" ht="8.25" customHeight="1" thickBot="1">
      <c r="A288" s="108"/>
      <c r="B288" s="80"/>
      <c r="C288" s="143"/>
      <c r="D288" s="108"/>
      <c r="E288" s="108"/>
      <c r="F288" s="108"/>
      <c r="G288" s="108"/>
      <c r="H288" s="87"/>
      <c r="I288" s="87"/>
      <c r="J288" s="87"/>
      <c r="K288" s="87"/>
    </row>
    <row r="289" spans="1:11" ht="15" customHeight="1" thickBot="1">
      <c r="A289" s="441" t="s">
        <v>0</v>
      </c>
      <c r="B289" s="443" t="s">
        <v>1</v>
      </c>
      <c r="C289" s="443" t="s">
        <v>2</v>
      </c>
      <c r="D289" s="445" t="s">
        <v>130</v>
      </c>
      <c r="E289" s="446"/>
      <c r="F289" s="446"/>
      <c r="G289" s="447"/>
      <c r="H289" s="448" t="s">
        <v>132</v>
      </c>
      <c r="I289" s="449"/>
      <c r="J289" s="449"/>
      <c r="K289" s="450"/>
    </row>
    <row r="290" spans="1:11" ht="26.25" customHeight="1" thickBot="1">
      <c r="A290" s="442"/>
      <c r="B290" s="444"/>
      <c r="C290" s="444"/>
      <c r="D290" s="1" t="s">
        <v>230</v>
      </c>
      <c r="E290" s="2" t="s">
        <v>284</v>
      </c>
      <c r="F290" s="182" t="s">
        <v>131</v>
      </c>
      <c r="G290" s="2" t="s">
        <v>158</v>
      </c>
      <c r="H290" s="1" t="s">
        <v>230</v>
      </c>
      <c r="I290" s="2" t="s">
        <v>284</v>
      </c>
      <c r="J290" s="3" t="s">
        <v>131</v>
      </c>
      <c r="K290" s="2" t="s">
        <v>158</v>
      </c>
    </row>
    <row r="291" spans="1:11" ht="15" customHeight="1">
      <c r="A291" s="72"/>
      <c r="B291" s="96">
        <v>4280</v>
      </c>
      <c r="C291" s="47" t="s">
        <v>54</v>
      </c>
      <c r="D291" s="12"/>
      <c r="E291" s="12"/>
      <c r="F291" s="12"/>
      <c r="G291" s="13"/>
      <c r="H291" s="64">
        <v>900</v>
      </c>
      <c r="I291" s="64">
        <v>905</v>
      </c>
      <c r="J291" s="64">
        <v>905</v>
      </c>
      <c r="K291" s="64">
        <f t="shared" si="25"/>
        <v>100</v>
      </c>
    </row>
    <row r="292" spans="1:11" ht="14.25" customHeight="1">
      <c r="A292" s="72"/>
      <c r="B292" s="96">
        <v>4300</v>
      </c>
      <c r="C292" s="47" t="s">
        <v>5</v>
      </c>
      <c r="D292" s="12"/>
      <c r="E292" s="12"/>
      <c r="F292" s="12"/>
      <c r="G292" s="13"/>
      <c r="H292" s="66">
        <v>22358</v>
      </c>
      <c r="I292" s="66">
        <v>44921</v>
      </c>
      <c r="J292" s="64">
        <v>44883.11</v>
      </c>
      <c r="K292" s="64">
        <f t="shared" si="25"/>
        <v>99.91565192226352</v>
      </c>
    </row>
    <row r="293" spans="1:11" ht="15" customHeight="1">
      <c r="A293" s="72"/>
      <c r="B293" s="96">
        <v>4307</v>
      </c>
      <c r="C293" s="47" t="s">
        <v>5</v>
      </c>
      <c r="D293" s="12"/>
      <c r="E293" s="12"/>
      <c r="F293" s="12"/>
      <c r="G293" s="13"/>
      <c r="H293" s="66">
        <v>0</v>
      </c>
      <c r="I293" s="66">
        <v>1785</v>
      </c>
      <c r="J293" s="64">
        <v>610.71</v>
      </c>
      <c r="K293" s="64">
        <f t="shared" si="25"/>
        <v>34.21344537815126</v>
      </c>
    </row>
    <row r="294" spans="1:11" ht="15.75" customHeight="1">
      <c r="A294" s="72"/>
      <c r="B294" s="96">
        <v>4309</v>
      </c>
      <c r="C294" s="47" t="s">
        <v>5</v>
      </c>
      <c r="D294" s="12"/>
      <c r="E294" s="12"/>
      <c r="F294" s="12"/>
      <c r="G294" s="13"/>
      <c r="H294" s="66">
        <v>0</v>
      </c>
      <c r="I294" s="66">
        <v>315</v>
      </c>
      <c r="J294" s="64">
        <v>107.78</v>
      </c>
      <c r="K294" s="64">
        <f t="shared" si="25"/>
        <v>34.215873015873015</v>
      </c>
    </row>
    <row r="295" spans="1:11" ht="13.5" customHeight="1">
      <c r="A295" s="72"/>
      <c r="B295" s="96">
        <v>4360</v>
      </c>
      <c r="C295" s="21" t="s">
        <v>181</v>
      </c>
      <c r="D295" s="12"/>
      <c r="E295" s="12"/>
      <c r="F295" s="12"/>
      <c r="G295" s="13"/>
      <c r="H295" s="66">
        <v>4000</v>
      </c>
      <c r="I295" s="66">
        <v>4000</v>
      </c>
      <c r="J295" s="64">
        <v>3961.29</v>
      </c>
      <c r="K295" s="64">
        <f t="shared" si="25"/>
        <v>99.03225</v>
      </c>
    </row>
    <row r="296" spans="1:11" ht="24.75" customHeight="1">
      <c r="A296" s="72"/>
      <c r="B296" s="96">
        <v>4390</v>
      </c>
      <c r="C296" s="235" t="s">
        <v>145</v>
      </c>
      <c r="D296" s="12"/>
      <c r="E296" s="12"/>
      <c r="F296" s="12"/>
      <c r="G296" s="13"/>
      <c r="H296" s="66">
        <v>0</v>
      </c>
      <c r="I296" s="66">
        <v>861</v>
      </c>
      <c r="J296" s="66">
        <v>861</v>
      </c>
      <c r="K296" s="64">
        <f t="shared" si="25"/>
        <v>100</v>
      </c>
    </row>
    <row r="297" spans="1:11" ht="13.5" customHeight="1">
      <c r="A297" s="206"/>
      <c r="B297" s="96">
        <v>4410</v>
      </c>
      <c r="C297" s="47" t="s">
        <v>47</v>
      </c>
      <c r="D297" s="12"/>
      <c r="E297" s="12"/>
      <c r="F297" s="12"/>
      <c r="G297" s="13"/>
      <c r="H297" s="64">
        <v>500</v>
      </c>
      <c r="I297" s="64">
        <v>500</v>
      </c>
      <c r="J297" s="64">
        <v>410.47</v>
      </c>
      <c r="K297" s="64">
        <f t="shared" si="25"/>
        <v>82.094</v>
      </c>
    </row>
    <row r="298" spans="1:11" ht="12" customHeight="1">
      <c r="A298" s="110"/>
      <c r="B298" s="20">
        <v>4430</v>
      </c>
      <c r="C298" s="47" t="s">
        <v>10</v>
      </c>
      <c r="D298" s="12"/>
      <c r="E298" s="12"/>
      <c r="F298" s="12"/>
      <c r="G298" s="13"/>
      <c r="H298" s="64">
        <v>3800</v>
      </c>
      <c r="I298" s="64">
        <v>3500</v>
      </c>
      <c r="J298" s="64">
        <v>3500</v>
      </c>
      <c r="K298" s="64">
        <f t="shared" si="25"/>
        <v>100</v>
      </c>
    </row>
    <row r="299" spans="1:11" ht="13.5" customHeight="1">
      <c r="A299" s="72"/>
      <c r="B299" s="96">
        <v>4440</v>
      </c>
      <c r="C299" s="42" t="s">
        <v>56</v>
      </c>
      <c r="D299" s="12"/>
      <c r="E299" s="12"/>
      <c r="F299" s="12"/>
      <c r="G299" s="13"/>
      <c r="H299" s="64">
        <v>80298</v>
      </c>
      <c r="I299" s="64">
        <v>83948</v>
      </c>
      <c r="J299" s="64">
        <v>83923.94</v>
      </c>
      <c r="K299" s="64">
        <f t="shared" si="25"/>
        <v>99.97133940058131</v>
      </c>
    </row>
    <row r="300" spans="1:11" ht="25.5" customHeight="1">
      <c r="A300" s="72"/>
      <c r="B300" s="96">
        <v>4520</v>
      </c>
      <c r="C300" s="52" t="s">
        <v>149</v>
      </c>
      <c r="D300" s="12"/>
      <c r="E300" s="12"/>
      <c r="F300" s="12"/>
      <c r="G300" s="13"/>
      <c r="H300" s="64">
        <v>5016</v>
      </c>
      <c r="I300" s="64">
        <v>5016</v>
      </c>
      <c r="J300" s="64">
        <v>5016</v>
      </c>
      <c r="K300" s="64">
        <f t="shared" si="25"/>
        <v>100</v>
      </c>
    </row>
    <row r="301" spans="1:11" ht="15" customHeight="1">
      <c r="A301" s="72"/>
      <c r="B301" s="96">
        <v>4530</v>
      </c>
      <c r="C301" s="52" t="s">
        <v>18</v>
      </c>
      <c r="D301" s="12"/>
      <c r="E301" s="12"/>
      <c r="F301" s="12"/>
      <c r="G301" s="13"/>
      <c r="H301" s="64">
        <v>0</v>
      </c>
      <c r="I301" s="64">
        <v>0</v>
      </c>
      <c r="J301" s="64">
        <v>0</v>
      </c>
      <c r="K301" s="37" t="s">
        <v>212</v>
      </c>
    </row>
    <row r="302" spans="1:11" ht="24.75" customHeight="1">
      <c r="A302" s="72"/>
      <c r="B302" s="96">
        <v>4700</v>
      </c>
      <c r="C302" s="42" t="s">
        <v>49</v>
      </c>
      <c r="D302" s="12"/>
      <c r="E302" s="12"/>
      <c r="F302" s="12"/>
      <c r="G302" s="13"/>
      <c r="H302" s="64">
        <v>1200</v>
      </c>
      <c r="I302" s="64">
        <v>1462</v>
      </c>
      <c r="J302" s="64">
        <v>1461.4</v>
      </c>
      <c r="K302" s="64">
        <f t="shared" si="25"/>
        <v>99.95896032831737</v>
      </c>
    </row>
    <row r="303" spans="1:11" ht="14.25" customHeight="1">
      <c r="A303" s="72"/>
      <c r="B303" s="214">
        <v>6050</v>
      </c>
      <c r="C303" s="42" t="s">
        <v>195</v>
      </c>
      <c r="D303" s="12"/>
      <c r="E303" s="12"/>
      <c r="F303" s="12"/>
      <c r="G303" s="13"/>
      <c r="H303" s="66">
        <v>250000</v>
      </c>
      <c r="I303" s="66">
        <v>455000</v>
      </c>
      <c r="J303" s="66">
        <v>452029.41</v>
      </c>
      <c r="K303" s="64">
        <f t="shared" si="25"/>
        <v>99.34712307692307</v>
      </c>
    </row>
    <row r="304" spans="1:11" ht="46.5" customHeight="1">
      <c r="A304" s="72"/>
      <c r="B304" s="214">
        <v>6300</v>
      </c>
      <c r="C304" s="238" t="s">
        <v>268</v>
      </c>
      <c r="D304" s="221">
        <v>0</v>
      </c>
      <c r="E304" s="221">
        <v>100000</v>
      </c>
      <c r="F304" s="221">
        <v>100000</v>
      </c>
      <c r="G304" s="74">
        <f aca="true" t="shared" si="26" ref="G304:G310">F304/E304*100</f>
        <v>100</v>
      </c>
      <c r="H304" s="66"/>
      <c r="I304" s="66"/>
      <c r="J304" s="66"/>
      <c r="K304" s="64"/>
    </row>
    <row r="305" spans="1:11" ht="13.5" customHeight="1">
      <c r="A305" s="331">
        <v>80104</v>
      </c>
      <c r="B305" s="451" t="s">
        <v>102</v>
      </c>
      <c r="C305" s="452"/>
      <c r="D305" s="58">
        <f>SUM(D306:D308)</f>
        <v>248150</v>
      </c>
      <c r="E305" s="58">
        <f>SUM(E306:E310)</f>
        <v>167708</v>
      </c>
      <c r="F305" s="58">
        <f>SUM(F306:F310)</f>
        <v>167013.83000000002</v>
      </c>
      <c r="G305" s="62">
        <f t="shared" si="26"/>
        <v>99.58608414625422</v>
      </c>
      <c r="H305" s="67">
        <f>SUM(H308:H325)</f>
        <v>1126000</v>
      </c>
      <c r="I305" s="67">
        <f>SUM(I308:I325)</f>
        <v>1131889</v>
      </c>
      <c r="J305" s="67">
        <f>SUM(J308:J325)</f>
        <v>1099405.62</v>
      </c>
      <c r="K305" s="58">
        <f>J305/I305*100</f>
        <v>97.13016205652676</v>
      </c>
    </row>
    <row r="306" spans="1:11" ht="16.5" customHeight="1">
      <c r="A306" s="23"/>
      <c r="B306" s="215" t="s">
        <v>152</v>
      </c>
      <c r="C306" s="11" t="s">
        <v>153</v>
      </c>
      <c r="D306" s="64">
        <v>8000</v>
      </c>
      <c r="E306" s="64">
        <v>8000</v>
      </c>
      <c r="F306" s="64">
        <v>7148.88</v>
      </c>
      <c r="G306" s="74">
        <f t="shared" si="26"/>
        <v>89.361</v>
      </c>
      <c r="H306" s="58"/>
      <c r="I306" s="58"/>
      <c r="J306" s="58"/>
      <c r="K306" s="58"/>
    </row>
    <row r="307" spans="1:11" ht="15" customHeight="1">
      <c r="A307" s="88"/>
      <c r="B307" s="215" t="s">
        <v>28</v>
      </c>
      <c r="C307" s="42" t="s">
        <v>29</v>
      </c>
      <c r="D307" s="64">
        <v>400</v>
      </c>
      <c r="E307" s="64">
        <v>0</v>
      </c>
      <c r="F307" s="64">
        <v>0</v>
      </c>
      <c r="G307" s="379" t="s">
        <v>212</v>
      </c>
      <c r="H307" s="58"/>
      <c r="I307" s="58"/>
      <c r="J307" s="58"/>
      <c r="K307" s="58"/>
    </row>
    <row r="308" spans="1:11" ht="35.25" customHeight="1">
      <c r="A308" s="170"/>
      <c r="B308" s="105">
        <v>2030</v>
      </c>
      <c r="C308" s="238" t="s">
        <v>213</v>
      </c>
      <c r="D308" s="64">
        <v>239750</v>
      </c>
      <c r="E308" s="64">
        <v>155208</v>
      </c>
      <c r="F308" s="64">
        <v>155208</v>
      </c>
      <c r="G308" s="74">
        <f t="shared" si="26"/>
        <v>100</v>
      </c>
      <c r="H308" s="66"/>
      <c r="I308" s="66"/>
      <c r="J308" s="66"/>
      <c r="K308" s="64"/>
    </row>
    <row r="309" spans="1:11" ht="35.25" customHeight="1">
      <c r="A309" s="373"/>
      <c r="B309" s="105">
        <v>2400</v>
      </c>
      <c r="C309" s="238" t="s">
        <v>291</v>
      </c>
      <c r="D309" s="64">
        <v>0</v>
      </c>
      <c r="E309" s="64">
        <v>0</v>
      </c>
      <c r="F309" s="64">
        <v>156.95</v>
      </c>
      <c r="G309" s="379" t="s">
        <v>212</v>
      </c>
      <c r="H309" s="66"/>
      <c r="I309" s="66"/>
      <c r="J309" s="66"/>
      <c r="K309" s="64"/>
    </row>
    <row r="310" spans="1:11" ht="46.5" customHeight="1">
      <c r="A310" s="194"/>
      <c r="B310" s="10" t="s">
        <v>189</v>
      </c>
      <c r="C310" s="238" t="s">
        <v>196</v>
      </c>
      <c r="D310" s="64">
        <v>0</v>
      </c>
      <c r="E310" s="64">
        <v>4500</v>
      </c>
      <c r="F310" s="64">
        <v>4500</v>
      </c>
      <c r="G310" s="74">
        <f t="shared" si="26"/>
        <v>100</v>
      </c>
      <c r="H310" s="66"/>
      <c r="I310" s="66"/>
      <c r="J310" s="66"/>
      <c r="K310" s="64"/>
    </row>
    <row r="311" spans="1:11" ht="15.75" customHeight="1">
      <c r="A311" s="336"/>
      <c r="B311" s="96">
        <v>3020</v>
      </c>
      <c r="C311" s="42" t="s">
        <v>144</v>
      </c>
      <c r="D311" s="12"/>
      <c r="E311" s="12"/>
      <c r="F311" s="12"/>
      <c r="G311" s="13"/>
      <c r="H311" s="66">
        <v>2400</v>
      </c>
      <c r="I311" s="66">
        <v>2400</v>
      </c>
      <c r="J311" s="64">
        <v>1278.97</v>
      </c>
      <c r="K311" s="64">
        <f>J311/I311*100</f>
        <v>53.290416666666665</v>
      </c>
    </row>
    <row r="312" spans="1:11" ht="18" customHeight="1">
      <c r="A312" s="171"/>
      <c r="B312" s="96">
        <v>4010</v>
      </c>
      <c r="C312" s="47" t="s">
        <v>43</v>
      </c>
      <c r="D312" s="12"/>
      <c r="E312" s="12"/>
      <c r="F312" s="12"/>
      <c r="G312" s="13"/>
      <c r="H312" s="66">
        <v>744508</v>
      </c>
      <c r="I312" s="66">
        <v>727229</v>
      </c>
      <c r="J312" s="64">
        <v>719342.16</v>
      </c>
      <c r="K312" s="64">
        <f>J312/I312*100</f>
        <v>98.91549429409444</v>
      </c>
    </row>
    <row r="313" spans="1:11" ht="5.25" customHeight="1" thickBot="1">
      <c r="A313" s="417"/>
      <c r="B313" s="80"/>
      <c r="C313" s="143"/>
      <c r="D313" s="108"/>
      <c r="E313" s="108"/>
      <c r="F313" s="108"/>
      <c r="G313" s="108"/>
      <c r="H313" s="87"/>
      <c r="I313" s="87"/>
      <c r="J313" s="87"/>
      <c r="K313" s="87"/>
    </row>
    <row r="314" spans="1:11" ht="14.25" customHeight="1" thickBot="1">
      <c r="A314" s="441" t="s">
        <v>0</v>
      </c>
      <c r="B314" s="443" t="s">
        <v>1</v>
      </c>
      <c r="C314" s="443" t="s">
        <v>2</v>
      </c>
      <c r="D314" s="445" t="s">
        <v>130</v>
      </c>
      <c r="E314" s="446"/>
      <c r="F314" s="446"/>
      <c r="G314" s="447"/>
      <c r="H314" s="448" t="s">
        <v>132</v>
      </c>
      <c r="I314" s="449"/>
      <c r="J314" s="449"/>
      <c r="K314" s="450"/>
    </row>
    <row r="315" spans="1:11" ht="24" customHeight="1" thickBot="1">
      <c r="A315" s="442"/>
      <c r="B315" s="444"/>
      <c r="C315" s="444"/>
      <c r="D315" s="1" t="s">
        <v>230</v>
      </c>
      <c r="E315" s="2" t="s">
        <v>284</v>
      </c>
      <c r="F315" s="182" t="s">
        <v>131</v>
      </c>
      <c r="G315" s="2" t="s">
        <v>158</v>
      </c>
      <c r="H315" s="1" t="s">
        <v>230</v>
      </c>
      <c r="I315" s="2" t="s">
        <v>284</v>
      </c>
      <c r="J315" s="3" t="s">
        <v>131</v>
      </c>
      <c r="K315" s="2" t="s">
        <v>158</v>
      </c>
    </row>
    <row r="316" spans="1:11" ht="13.5" customHeight="1">
      <c r="A316" s="336"/>
      <c r="B316" s="20">
        <v>4040</v>
      </c>
      <c r="C316" s="47" t="s">
        <v>44</v>
      </c>
      <c r="D316" s="12"/>
      <c r="E316" s="12"/>
      <c r="F316" s="12"/>
      <c r="G316" s="13"/>
      <c r="H316" s="66">
        <v>53547</v>
      </c>
      <c r="I316" s="66">
        <v>53547</v>
      </c>
      <c r="J316" s="64">
        <v>51954.67</v>
      </c>
      <c r="K316" s="64">
        <f>J316/I316*100</f>
        <v>97.02629465703026</v>
      </c>
    </row>
    <row r="317" spans="1:11" ht="15.75" customHeight="1">
      <c r="A317" s="336"/>
      <c r="B317" s="20">
        <v>4110</v>
      </c>
      <c r="C317" s="47" t="s">
        <v>45</v>
      </c>
      <c r="D317" s="12"/>
      <c r="E317" s="12"/>
      <c r="F317" s="12"/>
      <c r="G317" s="13"/>
      <c r="H317" s="66">
        <v>133614</v>
      </c>
      <c r="I317" s="66">
        <v>129168</v>
      </c>
      <c r="J317" s="64">
        <v>123279.39</v>
      </c>
      <c r="K317" s="64">
        <f>J317/I317*100</f>
        <v>95.4411231884058</v>
      </c>
    </row>
    <row r="318" spans="1:11" ht="14.25" customHeight="1">
      <c r="A318" s="120"/>
      <c r="B318" s="51">
        <v>4120</v>
      </c>
      <c r="C318" s="102" t="s">
        <v>46</v>
      </c>
      <c r="D318" s="115"/>
      <c r="E318" s="115"/>
      <c r="F318" s="116"/>
      <c r="G318" s="117"/>
      <c r="H318" s="118">
        <v>18331</v>
      </c>
      <c r="I318" s="118">
        <v>16997</v>
      </c>
      <c r="J318" s="119">
        <v>14953.37</v>
      </c>
      <c r="K318" s="65">
        <f aca="true" t="shared" si="27" ref="K318:K326">J318/I318*100</f>
        <v>87.97652526916515</v>
      </c>
    </row>
    <row r="319" spans="1:11" ht="13.5" customHeight="1">
      <c r="A319" s="120"/>
      <c r="B319" s="51">
        <v>4190</v>
      </c>
      <c r="C319" s="102" t="s">
        <v>194</v>
      </c>
      <c r="D319" s="115"/>
      <c r="E319" s="115"/>
      <c r="F319" s="116"/>
      <c r="G319" s="117"/>
      <c r="H319" s="118">
        <v>0</v>
      </c>
      <c r="I319" s="118">
        <v>6600</v>
      </c>
      <c r="J319" s="118">
        <v>6600</v>
      </c>
      <c r="K319" s="65">
        <f t="shared" si="27"/>
        <v>100</v>
      </c>
    </row>
    <row r="320" spans="1:11" ht="14.25" customHeight="1">
      <c r="A320" s="120"/>
      <c r="B320" s="51">
        <v>4260</v>
      </c>
      <c r="C320" s="102" t="s">
        <v>16</v>
      </c>
      <c r="D320" s="115"/>
      <c r="E320" s="115"/>
      <c r="F320" s="116"/>
      <c r="G320" s="117"/>
      <c r="H320" s="118">
        <v>30000</v>
      </c>
      <c r="I320" s="118">
        <v>38064</v>
      </c>
      <c r="J320" s="118">
        <v>36681.98</v>
      </c>
      <c r="K320" s="65">
        <f t="shared" si="27"/>
        <v>96.3692202606137</v>
      </c>
    </row>
    <row r="321" spans="1:11" ht="15" customHeight="1">
      <c r="A321" s="120"/>
      <c r="B321" s="51">
        <v>4300</v>
      </c>
      <c r="C321" s="102" t="s">
        <v>5</v>
      </c>
      <c r="D321" s="115"/>
      <c r="E321" s="115"/>
      <c r="F321" s="116"/>
      <c r="G321" s="117"/>
      <c r="H321" s="118">
        <v>11384</v>
      </c>
      <c r="I321" s="118">
        <v>24668</v>
      </c>
      <c r="J321" s="118">
        <v>23731.18</v>
      </c>
      <c r="K321" s="65">
        <f t="shared" si="27"/>
        <v>96.2022863628993</v>
      </c>
    </row>
    <row r="322" spans="1:11" ht="23.25" customHeight="1">
      <c r="A322" s="264"/>
      <c r="B322" s="51">
        <v>4330</v>
      </c>
      <c r="C322" s="244" t="s">
        <v>174</v>
      </c>
      <c r="D322" s="115"/>
      <c r="E322" s="115"/>
      <c r="F322" s="116"/>
      <c r="G322" s="117"/>
      <c r="H322" s="118">
        <v>77000</v>
      </c>
      <c r="I322" s="118">
        <v>75000</v>
      </c>
      <c r="J322" s="118">
        <v>63563.48</v>
      </c>
      <c r="K322" s="65">
        <f t="shared" si="27"/>
        <v>84.75130666666666</v>
      </c>
    </row>
    <row r="323" spans="1:11" ht="15" customHeight="1">
      <c r="A323" s="264"/>
      <c r="B323" s="20">
        <v>4440</v>
      </c>
      <c r="C323" s="42" t="s">
        <v>56</v>
      </c>
      <c r="D323" s="115"/>
      <c r="E323" s="115"/>
      <c r="F323" s="116"/>
      <c r="G323" s="117"/>
      <c r="H323" s="118">
        <v>37200</v>
      </c>
      <c r="I323" s="118">
        <v>38200</v>
      </c>
      <c r="J323" s="118">
        <v>38178.98</v>
      </c>
      <c r="K323" s="65">
        <f t="shared" si="27"/>
        <v>99.94497382198954</v>
      </c>
    </row>
    <row r="324" spans="1:11" ht="23.25" customHeight="1">
      <c r="A324" s="264"/>
      <c r="B324" s="271">
        <v>4520</v>
      </c>
      <c r="C324" s="98" t="s">
        <v>149</v>
      </c>
      <c r="D324" s="288"/>
      <c r="E324" s="115"/>
      <c r="F324" s="116"/>
      <c r="G324" s="117"/>
      <c r="H324" s="118">
        <v>5016</v>
      </c>
      <c r="I324" s="118">
        <v>5016</v>
      </c>
      <c r="J324" s="118">
        <v>5016</v>
      </c>
      <c r="K324" s="65">
        <f t="shared" si="27"/>
        <v>100</v>
      </c>
    </row>
    <row r="325" spans="1:11" ht="18.75" customHeight="1">
      <c r="A325" s="361"/>
      <c r="B325" s="20">
        <v>6050</v>
      </c>
      <c r="C325" s="103" t="s">
        <v>269</v>
      </c>
      <c r="D325" s="220"/>
      <c r="E325" s="289"/>
      <c r="F325" s="116"/>
      <c r="G325" s="117"/>
      <c r="H325" s="118">
        <v>13000</v>
      </c>
      <c r="I325" s="118">
        <v>15000</v>
      </c>
      <c r="J325" s="118">
        <v>14825.44</v>
      </c>
      <c r="K325" s="65">
        <f t="shared" si="27"/>
        <v>98.83626666666667</v>
      </c>
    </row>
    <row r="326" spans="1:11" ht="12.75" customHeight="1">
      <c r="A326" s="183">
        <v>80110</v>
      </c>
      <c r="B326" s="451" t="s">
        <v>103</v>
      </c>
      <c r="C326" s="452"/>
      <c r="D326" s="58">
        <f>SUM(D327:D329)</f>
        <v>0</v>
      </c>
      <c r="E326" s="58">
        <f>SUM(E327:E329)</f>
        <v>17899.48</v>
      </c>
      <c r="F326" s="58">
        <f>SUM(F327:F329)</f>
        <v>15806.41</v>
      </c>
      <c r="G326" s="62">
        <f>F326/E326*100</f>
        <v>88.30653180986263</v>
      </c>
      <c r="H326" s="67">
        <f>SUM(H330:H350)</f>
        <v>1127400</v>
      </c>
      <c r="I326" s="67">
        <f>SUM(I330:I350)</f>
        <v>1104976.48</v>
      </c>
      <c r="J326" s="390">
        <f>SUM(J330:J350)</f>
        <v>1102261.1899999997</v>
      </c>
      <c r="K326" s="58">
        <f t="shared" si="27"/>
        <v>99.75426716775002</v>
      </c>
    </row>
    <row r="327" spans="1:11" ht="15.75" customHeight="1">
      <c r="A327" s="73"/>
      <c r="B327" s="10" t="s">
        <v>231</v>
      </c>
      <c r="C327" s="11" t="s">
        <v>232</v>
      </c>
      <c r="D327" s="64">
        <v>0</v>
      </c>
      <c r="E327" s="82">
        <v>0</v>
      </c>
      <c r="F327" s="83">
        <v>40</v>
      </c>
      <c r="G327" s="379" t="s">
        <v>212</v>
      </c>
      <c r="H327" s="69"/>
      <c r="I327" s="69"/>
      <c r="J327" s="69"/>
      <c r="K327" s="70"/>
    </row>
    <row r="328" spans="1:11" ht="47.25" customHeight="1">
      <c r="A328" s="86"/>
      <c r="B328" s="333" t="s">
        <v>175</v>
      </c>
      <c r="C328" s="280" t="s">
        <v>187</v>
      </c>
      <c r="D328" s="337">
        <v>0</v>
      </c>
      <c r="E328" s="187">
        <v>15999.48</v>
      </c>
      <c r="F328" s="187">
        <v>13866.41</v>
      </c>
      <c r="G328" s="74">
        <f>F328/E328*100</f>
        <v>86.66787920607419</v>
      </c>
      <c r="H328" s="188"/>
      <c r="I328" s="115"/>
      <c r="J328" s="116"/>
      <c r="K328" s="115"/>
    </row>
    <row r="329" spans="1:11" ht="46.5" customHeight="1">
      <c r="A329" s="264"/>
      <c r="B329" s="338" t="s">
        <v>189</v>
      </c>
      <c r="C329" s="339" t="s">
        <v>196</v>
      </c>
      <c r="D329" s="162">
        <v>0</v>
      </c>
      <c r="E329" s="187">
        <v>1900</v>
      </c>
      <c r="F329" s="187">
        <v>1900</v>
      </c>
      <c r="G329" s="74">
        <f>F329/E329*100</f>
        <v>100</v>
      </c>
      <c r="H329" s="195"/>
      <c r="I329" s="115"/>
      <c r="J329" s="116"/>
      <c r="K329" s="115"/>
    </row>
    <row r="330" spans="1:11" ht="13.5" customHeight="1">
      <c r="A330" s="264"/>
      <c r="B330" s="340">
        <v>3020</v>
      </c>
      <c r="C330" s="300" t="s">
        <v>144</v>
      </c>
      <c r="D330" s="12"/>
      <c r="E330" s="12"/>
      <c r="F330" s="12"/>
      <c r="G330" s="68"/>
      <c r="H330" s="64">
        <v>2400</v>
      </c>
      <c r="I330" s="64">
        <v>4312</v>
      </c>
      <c r="J330" s="64">
        <v>4311.8</v>
      </c>
      <c r="K330" s="64">
        <f aca="true" t="shared" si="28" ref="K330:K342">J330/I330*100</f>
        <v>99.99536178107607</v>
      </c>
    </row>
    <row r="331" spans="1:11" ht="12.75" customHeight="1">
      <c r="A331" s="264"/>
      <c r="B331" s="96">
        <v>4010</v>
      </c>
      <c r="C331" s="47" t="s">
        <v>43</v>
      </c>
      <c r="D331" s="12"/>
      <c r="E331" s="12"/>
      <c r="F331" s="12"/>
      <c r="G331" s="68"/>
      <c r="H331" s="64">
        <v>778660</v>
      </c>
      <c r="I331" s="64">
        <v>759016</v>
      </c>
      <c r="J331" s="64">
        <v>758992.36</v>
      </c>
      <c r="K331" s="64">
        <f t="shared" si="28"/>
        <v>99.99688544115011</v>
      </c>
    </row>
    <row r="332" spans="1:11" ht="12.75" customHeight="1">
      <c r="A332" s="264"/>
      <c r="B332" s="96">
        <v>4040</v>
      </c>
      <c r="C332" s="47" t="s">
        <v>44</v>
      </c>
      <c r="D332" s="12"/>
      <c r="E332" s="12"/>
      <c r="F332" s="12"/>
      <c r="G332" s="68"/>
      <c r="H332" s="64">
        <v>73000</v>
      </c>
      <c r="I332" s="64">
        <v>70191</v>
      </c>
      <c r="J332" s="64">
        <v>70190.75</v>
      </c>
      <c r="K332" s="64">
        <f t="shared" si="28"/>
        <v>99.99964382898092</v>
      </c>
    </row>
    <row r="333" spans="1:11" ht="15.75" customHeight="1">
      <c r="A333" s="378"/>
      <c r="B333" s="20">
        <v>4110</v>
      </c>
      <c r="C333" s="47" t="s">
        <v>45</v>
      </c>
      <c r="D333" s="12"/>
      <c r="E333" s="12"/>
      <c r="F333" s="12"/>
      <c r="G333" s="68"/>
      <c r="H333" s="64">
        <v>135000</v>
      </c>
      <c r="I333" s="64">
        <v>134612</v>
      </c>
      <c r="J333" s="64">
        <v>134393.16</v>
      </c>
      <c r="K333" s="64">
        <f t="shared" si="28"/>
        <v>99.83742905535911</v>
      </c>
    </row>
    <row r="334" spans="1:11" ht="14.25" customHeight="1">
      <c r="A334" s="264"/>
      <c r="B334" s="20">
        <v>4120</v>
      </c>
      <c r="C334" s="47" t="s">
        <v>46</v>
      </c>
      <c r="D334" s="12"/>
      <c r="E334" s="12"/>
      <c r="F334" s="12"/>
      <c r="G334" s="68"/>
      <c r="H334" s="64">
        <v>13340</v>
      </c>
      <c r="I334" s="64">
        <v>16089</v>
      </c>
      <c r="J334" s="64">
        <v>15774.45</v>
      </c>
      <c r="K334" s="64">
        <f t="shared" si="28"/>
        <v>98.04493753496179</v>
      </c>
    </row>
    <row r="335" spans="1:11" ht="14.25" customHeight="1">
      <c r="A335" s="264"/>
      <c r="B335" s="20">
        <v>4190</v>
      </c>
      <c r="C335" s="47" t="s">
        <v>194</v>
      </c>
      <c r="D335" s="12"/>
      <c r="E335" s="12"/>
      <c r="F335" s="12"/>
      <c r="G335" s="68"/>
      <c r="H335" s="64">
        <v>0</v>
      </c>
      <c r="I335" s="64">
        <v>600</v>
      </c>
      <c r="J335" s="64">
        <v>600</v>
      </c>
      <c r="K335" s="64">
        <f t="shared" si="28"/>
        <v>100</v>
      </c>
    </row>
    <row r="336" spans="1:11" ht="15" customHeight="1">
      <c r="A336" s="264"/>
      <c r="B336" s="20">
        <v>4210</v>
      </c>
      <c r="C336" s="47" t="s">
        <v>15</v>
      </c>
      <c r="D336" s="12"/>
      <c r="E336" s="12"/>
      <c r="F336" s="12"/>
      <c r="G336" s="68"/>
      <c r="H336" s="64">
        <v>36774</v>
      </c>
      <c r="I336" s="64">
        <v>32211.4</v>
      </c>
      <c r="J336" s="64">
        <v>32190.08</v>
      </c>
      <c r="K336" s="64">
        <f t="shared" si="28"/>
        <v>99.93381225280491</v>
      </c>
    </row>
    <row r="337" spans="1:11" ht="13.5" customHeight="1">
      <c r="A337" s="264"/>
      <c r="B337" s="20">
        <v>4240</v>
      </c>
      <c r="C337" s="42" t="s">
        <v>197</v>
      </c>
      <c r="D337" s="12"/>
      <c r="E337" s="12"/>
      <c r="F337" s="12"/>
      <c r="G337" s="74"/>
      <c r="H337" s="64">
        <v>500</v>
      </c>
      <c r="I337" s="64">
        <v>16443.08</v>
      </c>
      <c r="J337" s="64">
        <v>14325.22</v>
      </c>
      <c r="K337" s="64">
        <f t="shared" si="28"/>
        <v>87.12005293412182</v>
      </c>
    </row>
    <row r="338" spans="1:11" ht="12.75" customHeight="1">
      <c r="A338" s="122"/>
      <c r="B338" s="96">
        <v>4260</v>
      </c>
      <c r="C338" s="47" t="s">
        <v>16</v>
      </c>
      <c r="D338" s="12"/>
      <c r="E338" s="12"/>
      <c r="F338" s="12"/>
      <c r="G338" s="68"/>
      <c r="H338" s="64">
        <v>6300</v>
      </c>
      <c r="I338" s="64">
        <v>3833</v>
      </c>
      <c r="J338" s="64">
        <v>3832.22</v>
      </c>
      <c r="K338" s="64">
        <f t="shared" si="28"/>
        <v>99.97965040438298</v>
      </c>
    </row>
    <row r="339" spans="1:11" ht="12" customHeight="1">
      <c r="A339" s="122"/>
      <c r="B339" s="96">
        <v>4270</v>
      </c>
      <c r="C339" s="47" t="s">
        <v>17</v>
      </c>
      <c r="D339" s="12"/>
      <c r="E339" s="12"/>
      <c r="F339" s="12"/>
      <c r="G339" s="68"/>
      <c r="H339" s="64">
        <v>3800</v>
      </c>
      <c r="I339" s="64">
        <v>640</v>
      </c>
      <c r="J339" s="64">
        <v>639.6</v>
      </c>
      <c r="K339" s="64">
        <f t="shared" si="28"/>
        <v>99.9375</v>
      </c>
    </row>
    <row r="340" spans="1:11" ht="12" customHeight="1">
      <c r="A340" s="122"/>
      <c r="B340" s="96">
        <v>4280</v>
      </c>
      <c r="C340" s="47" t="s">
        <v>54</v>
      </c>
      <c r="D340" s="12"/>
      <c r="E340" s="12"/>
      <c r="F340" s="12"/>
      <c r="G340" s="68"/>
      <c r="H340" s="64">
        <v>300</v>
      </c>
      <c r="I340" s="64">
        <v>30</v>
      </c>
      <c r="J340" s="64">
        <v>30</v>
      </c>
      <c r="K340" s="64">
        <f t="shared" si="28"/>
        <v>100</v>
      </c>
    </row>
    <row r="341" spans="1:11" ht="12.75" customHeight="1">
      <c r="A341" s="122"/>
      <c r="B341" s="96">
        <v>4300</v>
      </c>
      <c r="C341" s="47" t="s">
        <v>5</v>
      </c>
      <c r="D341" s="12"/>
      <c r="E341" s="12"/>
      <c r="F341" s="12"/>
      <c r="G341" s="68"/>
      <c r="H341" s="64">
        <v>20600</v>
      </c>
      <c r="I341" s="64">
        <v>17739</v>
      </c>
      <c r="J341" s="64">
        <v>17738.05</v>
      </c>
      <c r="K341" s="64">
        <f t="shared" si="28"/>
        <v>99.99464456846496</v>
      </c>
    </row>
    <row r="342" spans="1:11" ht="12" customHeight="1">
      <c r="A342" s="419"/>
      <c r="B342" s="96">
        <v>4360</v>
      </c>
      <c r="C342" s="21" t="s">
        <v>181</v>
      </c>
      <c r="D342" s="12"/>
      <c r="E342" s="12"/>
      <c r="F342" s="12"/>
      <c r="G342" s="74"/>
      <c r="H342" s="64">
        <v>3300</v>
      </c>
      <c r="I342" s="64">
        <v>2326</v>
      </c>
      <c r="J342" s="64">
        <v>2325.43</v>
      </c>
      <c r="K342" s="64">
        <f t="shared" si="28"/>
        <v>99.97549441100601</v>
      </c>
    </row>
    <row r="343" spans="1:11" ht="4.5" customHeight="1" thickBot="1">
      <c r="A343" s="418"/>
      <c r="B343" s="80"/>
      <c r="C343" s="407"/>
      <c r="D343" s="108"/>
      <c r="E343" s="108"/>
      <c r="F343" s="108"/>
      <c r="G343" s="87"/>
      <c r="H343" s="87"/>
      <c r="I343" s="87"/>
      <c r="J343" s="87"/>
      <c r="K343" s="87"/>
    </row>
    <row r="344" spans="1:11" ht="15.75" customHeight="1" thickBot="1">
      <c r="A344" s="441" t="s">
        <v>0</v>
      </c>
      <c r="B344" s="443" t="s">
        <v>1</v>
      </c>
      <c r="C344" s="443" t="s">
        <v>2</v>
      </c>
      <c r="D344" s="445" t="s">
        <v>130</v>
      </c>
      <c r="E344" s="446"/>
      <c r="F344" s="446"/>
      <c r="G344" s="447"/>
      <c r="H344" s="448" t="s">
        <v>132</v>
      </c>
      <c r="I344" s="449"/>
      <c r="J344" s="449"/>
      <c r="K344" s="450"/>
    </row>
    <row r="345" spans="1:11" ht="24.75" customHeight="1" thickBot="1">
      <c r="A345" s="442"/>
      <c r="B345" s="444"/>
      <c r="C345" s="444"/>
      <c r="D345" s="1" t="s">
        <v>230</v>
      </c>
      <c r="E345" s="2" t="s">
        <v>284</v>
      </c>
      <c r="F345" s="182" t="s">
        <v>131</v>
      </c>
      <c r="G345" s="2" t="s">
        <v>158</v>
      </c>
      <c r="H345" s="1" t="s">
        <v>230</v>
      </c>
      <c r="I345" s="2" t="s">
        <v>284</v>
      </c>
      <c r="J345" s="3" t="s">
        <v>131</v>
      </c>
      <c r="K345" s="2" t="s">
        <v>158</v>
      </c>
    </row>
    <row r="346" spans="1:11" ht="12.75" customHeight="1">
      <c r="A346" s="122"/>
      <c r="B346" s="96">
        <v>4410</v>
      </c>
      <c r="C346" s="47" t="s">
        <v>47</v>
      </c>
      <c r="D346" s="12"/>
      <c r="E346" s="12"/>
      <c r="F346" s="12"/>
      <c r="G346" s="68"/>
      <c r="H346" s="64">
        <v>400</v>
      </c>
      <c r="I346" s="64">
        <v>92</v>
      </c>
      <c r="J346" s="64">
        <v>91.94</v>
      </c>
      <c r="K346" s="64">
        <f>J346/I346*100</f>
        <v>99.93478260869566</v>
      </c>
    </row>
    <row r="347" spans="1:11" ht="13.5" customHeight="1">
      <c r="A347" s="122"/>
      <c r="B347" s="96">
        <v>4430</v>
      </c>
      <c r="C347" s="47" t="s">
        <v>10</v>
      </c>
      <c r="D347" s="12"/>
      <c r="E347" s="12"/>
      <c r="F347" s="12"/>
      <c r="G347" s="68"/>
      <c r="H347" s="64">
        <v>1400</v>
      </c>
      <c r="I347" s="64">
        <v>856</v>
      </c>
      <c r="J347" s="64">
        <v>856</v>
      </c>
      <c r="K347" s="64">
        <f aca="true" t="shared" si="29" ref="K347:K353">J347/I347*100</f>
        <v>100</v>
      </c>
    </row>
    <row r="348" spans="1:11" ht="15" customHeight="1">
      <c r="A348" s="122"/>
      <c r="B348" s="96">
        <v>4440</v>
      </c>
      <c r="C348" s="42" t="s">
        <v>56</v>
      </c>
      <c r="D348" s="12"/>
      <c r="E348" s="12"/>
      <c r="F348" s="12"/>
      <c r="G348" s="68"/>
      <c r="H348" s="64">
        <v>45610</v>
      </c>
      <c r="I348" s="64">
        <v>41970</v>
      </c>
      <c r="J348" s="64">
        <v>41954.49</v>
      </c>
      <c r="K348" s="64">
        <f t="shared" si="29"/>
        <v>99.96304503216584</v>
      </c>
    </row>
    <row r="349" spans="1:11" ht="24" customHeight="1">
      <c r="A349" s="122"/>
      <c r="B349" s="51">
        <v>4520</v>
      </c>
      <c r="C349" s="103" t="s">
        <v>149</v>
      </c>
      <c r="D349" s="30"/>
      <c r="E349" s="30"/>
      <c r="F349" s="30"/>
      <c r="G349" s="68"/>
      <c r="H349" s="65">
        <v>5016</v>
      </c>
      <c r="I349" s="65">
        <v>3344</v>
      </c>
      <c r="J349" s="65">
        <v>3344</v>
      </c>
      <c r="K349" s="65">
        <f t="shared" si="29"/>
        <v>100</v>
      </c>
    </row>
    <row r="350" spans="1:11" ht="24" customHeight="1">
      <c r="A350" s="30"/>
      <c r="B350" s="51">
        <v>4700</v>
      </c>
      <c r="C350" s="52" t="s">
        <v>49</v>
      </c>
      <c r="D350" s="30"/>
      <c r="E350" s="30"/>
      <c r="F350" s="30"/>
      <c r="G350" s="68"/>
      <c r="H350" s="65">
        <v>1000</v>
      </c>
      <c r="I350" s="65">
        <v>672</v>
      </c>
      <c r="J350" s="65">
        <v>671.64</v>
      </c>
      <c r="K350" s="65">
        <f t="shared" si="29"/>
        <v>99.94642857142857</v>
      </c>
    </row>
    <row r="351" spans="1:11" ht="14.25" customHeight="1">
      <c r="A351" s="15">
        <v>80113</v>
      </c>
      <c r="B351" s="451" t="s">
        <v>104</v>
      </c>
      <c r="C351" s="452"/>
      <c r="D351" s="18"/>
      <c r="E351" s="18"/>
      <c r="F351" s="18"/>
      <c r="G351" s="68"/>
      <c r="H351" s="58">
        <f>SUM(H352:H352)</f>
        <v>10200</v>
      </c>
      <c r="I351" s="58">
        <f>SUM(I352:I352)</f>
        <v>10200</v>
      </c>
      <c r="J351" s="58">
        <v>8050.55</v>
      </c>
      <c r="K351" s="58">
        <f t="shared" si="29"/>
        <v>78.92696078431372</v>
      </c>
    </row>
    <row r="352" spans="1:11" ht="14.25" customHeight="1">
      <c r="A352" s="150"/>
      <c r="B352" s="20">
        <v>4300</v>
      </c>
      <c r="C352" s="47" t="s">
        <v>5</v>
      </c>
      <c r="D352" s="12"/>
      <c r="E352" s="12"/>
      <c r="F352" s="12"/>
      <c r="G352" s="68"/>
      <c r="H352" s="64">
        <v>10200</v>
      </c>
      <c r="I352" s="64">
        <v>10200</v>
      </c>
      <c r="J352" s="64">
        <v>8050.55</v>
      </c>
      <c r="K352" s="64">
        <f t="shared" si="29"/>
        <v>78.92696078431372</v>
      </c>
    </row>
    <row r="353" spans="1:11" ht="12.75" customHeight="1">
      <c r="A353" s="131">
        <v>80146</v>
      </c>
      <c r="B353" s="451" t="s">
        <v>105</v>
      </c>
      <c r="C353" s="452"/>
      <c r="D353" s="18"/>
      <c r="E353" s="18"/>
      <c r="F353" s="18"/>
      <c r="G353" s="68"/>
      <c r="H353" s="67">
        <f>SUM(H354:H357)</f>
        <v>25400</v>
      </c>
      <c r="I353" s="58">
        <f>SUM(I354:I357)</f>
        <v>25078</v>
      </c>
      <c r="J353" s="58">
        <v>16785.92</v>
      </c>
      <c r="K353" s="58">
        <f t="shared" si="29"/>
        <v>66.93484328893851</v>
      </c>
    </row>
    <row r="354" spans="1:11" ht="14.25" customHeight="1">
      <c r="A354" s="507"/>
      <c r="B354" s="20">
        <v>4170</v>
      </c>
      <c r="C354" s="11" t="s">
        <v>53</v>
      </c>
      <c r="D354" s="18"/>
      <c r="E354" s="18"/>
      <c r="F354" s="18"/>
      <c r="G354" s="74"/>
      <c r="H354" s="64">
        <v>1000</v>
      </c>
      <c r="I354" s="64">
        <v>1000</v>
      </c>
      <c r="J354" s="64">
        <v>0</v>
      </c>
      <c r="K354" s="64">
        <f>J354/I354*100</f>
        <v>0</v>
      </c>
    </row>
    <row r="355" spans="1:11" ht="12.75" customHeight="1">
      <c r="A355" s="505"/>
      <c r="B355" s="20">
        <v>4210</v>
      </c>
      <c r="C355" s="47" t="s">
        <v>15</v>
      </c>
      <c r="D355" s="18"/>
      <c r="E355" s="18"/>
      <c r="F355" s="18"/>
      <c r="G355" s="68"/>
      <c r="H355" s="64">
        <v>2500</v>
      </c>
      <c r="I355" s="64">
        <v>2500</v>
      </c>
      <c r="J355" s="64">
        <v>1104.32</v>
      </c>
      <c r="K355" s="64">
        <f>J355/I355*100</f>
        <v>44.172799999999995</v>
      </c>
    </row>
    <row r="356" spans="1:11" ht="12.75" customHeight="1">
      <c r="A356" s="505"/>
      <c r="B356" s="20">
        <v>4300</v>
      </c>
      <c r="C356" s="47" t="s">
        <v>5</v>
      </c>
      <c r="D356" s="18"/>
      <c r="E356" s="18"/>
      <c r="F356" s="18"/>
      <c r="G356" s="74"/>
      <c r="H356" s="64">
        <v>6000</v>
      </c>
      <c r="I356" s="64">
        <v>5700</v>
      </c>
      <c r="J356" s="64">
        <v>2700</v>
      </c>
      <c r="K356" s="64">
        <f aca="true" t="shared" si="30" ref="K356:K392">J356/I356*100</f>
        <v>47.368421052631575</v>
      </c>
    </row>
    <row r="357" spans="1:11" ht="22.5" customHeight="1">
      <c r="A357" s="7"/>
      <c r="B357" s="20">
        <v>4700</v>
      </c>
      <c r="C357" s="238" t="s">
        <v>49</v>
      </c>
      <c r="D357" s="19"/>
      <c r="E357" s="18"/>
      <c r="F357" s="18"/>
      <c r="G357" s="74"/>
      <c r="H357" s="66">
        <v>15900</v>
      </c>
      <c r="I357" s="66">
        <v>15878</v>
      </c>
      <c r="J357" s="64">
        <v>12981.6</v>
      </c>
      <c r="K357" s="64">
        <f>J357/I357*100</f>
        <v>81.75840785993198</v>
      </c>
    </row>
    <row r="358" spans="1:11" ht="38.25" customHeight="1">
      <c r="A358" s="392">
        <v>80149</v>
      </c>
      <c r="B358" s="462" t="s">
        <v>298</v>
      </c>
      <c r="C358" s="463"/>
      <c r="D358" s="27"/>
      <c r="E358" s="7"/>
      <c r="F358" s="7"/>
      <c r="G358" s="68"/>
      <c r="H358" s="100">
        <v>0</v>
      </c>
      <c r="I358" s="100">
        <f>SUM(I359:I363)</f>
        <v>19061</v>
      </c>
      <c r="J358" s="100">
        <f>SUM(J359:J363)</f>
        <v>19061</v>
      </c>
      <c r="K358" s="58">
        <f aca="true" t="shared" si="31" ref="K358:K363">J358/I358*100</f>
        <v>100</v>
      </c>
    </row>
    <row r="359" spans="1:11" ht="12.75" customHeight="1">
      <c r="A359" s="265"/>
      <c r="B359" s="169">
        <v>4010</v>
      </c>
      <c r="C359" s="380" t="s">
        <v>43</v>
      </c>
      <c r="D359" s="27"/>
      <c r="E359" s="7"/>
      <c r="F359" s="7"/>
      <c r="G359" s="68"/>
      <c r="H359" s="101">
        <v>0</v>
      </c>
      <c r="I359" s="101">
        <v>14579</v>
      </c>
      <c r="J359" s="101">
        <v>14579</v>
      </c>
      <c r="K359" s="64">
        <f t="shared" si="31"/>
        <v>100</v>
      </c>
    </row>
    <row r="360" spans="1:11" ht="12.75" customHeight="1">
      <c r="A360" s="266"/>
      <c r="B360" s="169">
        <v>4110</v>
      </c>
      <c r="C360" s="380" t="s">
        <v>201</v>
      </c>
      <c r="D360" s="27"/>
      <c r="E360" s="7"/>
      <c r="F360" s="7"/>
      <c r="G360" s="68"/>
      <c r="H360" s="101">
        <v>0</v>
      </c>
      <c r="I360" s="101">
        <v>2746</v>
      </c>
      <c r="J360" s="101">
        <v>2746</v>
      </c>
      <c r="K360" s="64">
        <f t="shared" si="31"/>
        <v>100</v>
      </c>
    </row>
    <row r="361" spans="1:11" ht="12.75" customHeight="1">
      <c r="A361" s="266"/>
      <c r="B361" s="169">
        <v>4120</v>
      </c>
      <c r="C361" s="380" t="s">
        <v>46</v>
      </c>
      <c r="D361" s="27"/>
      <c r="E361" s="7"/>
      <c r="F361" s="7"/>
      <c r="G361" s="68"/>
      <c r="H361" s="101">
        <v>0</v>
      </c>
      <c r="I361" s="101">
        <v>334</v>
      </c>
      <c r="J361" s="101">
        <v>334</v>
      </c>
      <c r="K361" s="64">
        <f t="shared" si="31"/>
        <v>100</v>
      </c>
    </row>
    <row r="362" spans="1:11" ht="12.75" customHeight="1">
      <c r="A362" s="266"/>
      <c r="B362" s="169">
        <v>4260</v>
      </c>
      <c r="C362" s="380" t="s">
        <v>16</v>
      </c>
      <c r="D362" s="27"/>
      <c r="E362" s="7"/>
      <c r="F362" s="7"/>
      <c r="G362" s="68"/>
      <c r="H362" s="101">
        <v>0</v>
      </c>
      <c r="I362" s="101">
        <v>936</v>
      </c>
      <c r="J362" s="101">
        <v>936</v>
      </c>
      <c r="K362" s="64">
        <f t="shared" si="31"/>
        <v>100</v>
      </c>
    </row>
    <row r="363" spans="1:11" ht="14.25" customHeight="1">
      <c r="A363" s="267"/>
      <c r="B363" s="169">
        <v>4300</v>
      </c>
      <c r="C363" s="380" t="s">
        <v>198</v>
      </c>
      <c r="D363" s="27"/>
      <c r="E363" s="7"/>
      <c r="F363" s="7"/>
      <c r="G363" s="68"/>
      <c r="H363" s="101">
        <v>0</v>
      </c>
      <c r="I363" s="101">
        <v>466</v>
      </c>
      <c r="J363" s="101">
        <v>466</v>
      </c>
      <c r="K363" s="64">
        <f t="shared" si="31"/>
        <v>100</v>
      </c>
    </row>
    <row r="364" spans="1:11" ht="46.5" customHeight="1">
      <c r="A364" s="198">
        <v>80150</v>
      </c>
      <c r="B364" s="462" t="s">
        <v>182</v>
      </c>
      <c r="C364" s="463"/>
      <c r="D364" s="7"/>
      <c r="E364" s="7"/>
      <c r="F364" s="7"/>
      <c r="G364" s="76"/>
      <c r="H364" s="100">
        <f>SUM(H365:H372)</f>
        <v>148500</v>
      </c>
      <c r="I364" s="100">
        <f>SUM(I365:I372)</f>
        <v>135157</v>
      </c>
      <c r="J364" s="100">
        <f>SUM(J365:J372)</f>
        <v>135154.75</v>
      </c>
      <c r="K364" s="58">
        <f t="shared" si="30"/>
        <v>99.99833526935342</v>
      </c>
    </row>
    <row r="365" spans="1:11" ht="12.75" customHeight="1">
      <c r="A365" s="265"/>
      <c r="B365" s="96">
        <v>4010</v>
      </c>
      <c r="C365" s="47" t="s">
        <v>43</v>
      </c>
      <c r="D365" s="18"/>
      <c r="E365" s="18"/>
      <c r="F365" s="18"/>
      <c r="G365" s="74"/>
      <c r="H365" s="234">
        <v>94800</v>
      </c>
      <c r="I365" s="101">
        <v>98234</v>
      </c>
      <c r="J365" s="57">
        <v>98234</v>
      </c>
      <c r="K365" s="64">
        <f t="shared" si="30"/>
        <v>100</v>
      </c>
    </row>
    <row r="366" spans="1:11" ht="13.5" customHeight="1">
      <c r="A366" s="266"/>
      <c r="B366" s="96">
        <v>4110</v>
      </c>
      <c r="C366" s="47" t="s">
        <v>45</v>
      </c>
      <c r="D366" s="18"/>
      <c r="E366" s="18"/>
      <c r="F366" s="18"/>
      <c r="G366" s="74"/>
      <c r="H366" s="93">
        <v>22700</v>
      </c>
      <c r="I366" s="66">
        <v>16092</v>
      </c>
      <c r="J366" s="66">
        <v>16092</v>
      </c>
      <c r="K366" s="64">
        <f t="shared" si="30"/>
        <v>100</v>
      </c>
    </row>
    <row r="367" spans="1:11" ht="12" customHeight="1">
      <c r="A367" s="266"/>
      <c r="B367" s="96">
        <v>4120</v>
      </c>
      <c r="C367" s="47" t="s">
        <v>46</v>
      </c>
      <c r="D367" s="18"/>
      <c r="E367" s="18"/>
      <c r="F367" s="18"/>
      <c r="G367" s="74"/>
      <c r="H367" s="101">
        <v>6100</v>
      </c>
      <c r="I367" s="101">
        <v>2296</v>
      </c>
      <c r="J367" s="101">
        <v>2296</v>
      </c>
      <c r="K367" s="64">
        <f t="shared" si="30"/>
        <v>100</v>
      </c>
    </row>
    <row r="368" spans="1:11" ht="12.75" customHeight="1">
      <c r="A368" s="266"/>
      <c r="B368" s="96">
        <v>4210</v>
      </c>
      <c r="C368" s="47" t="s">
        <v>15</v>
      </c>
      <c r="D368" s="18"/>
      <c r="E368" s="18"/>
      <c r="F368" s="18"/>
      <c r="G368" s="74"/>
      <c r="H368" s="101">
        <v>6000</v>
      </c>
      <c r="I368" s="101">
        <v>3342</v>
      </c>
      <c r="J368" s="57">
        <v>3341.99</v>
      </c>
      <c r="K368" s="64">
        <f t="shared" si="30"/>
        <v>99.99970077797725</v>
      </c>
    </row>
    <row r="369" spans="1:11" ht="14.25" customHeight="1">
      <c r="A369" s="266"/>
      <c r="B369" s="96">
        <v>4240</v>
      </c>
      <c r="C369" s="42" t="s">
        <v>197</v>
      </c>
      <c r="D369" s="18"/>
      <c r="E369" s="18"/>
      <c r="F369" s="18"/>
      <c r="G369" s="74"/>
      <c r="H369" s="101">
        <v>3020</v>
      </c>
      <c r="I369" s="101">
        <v>2027</v>
      </c>
      <c r="J369" s="57">
        <v>2026.11</v>
      </c>
      <c r="K369" s="64">
        <f t="shared" si="30"/>
        <v>99.9560927479033</v>
      </c>
    </row>
    <row r="370" spans="1:11" ht="12" customHeight="1">
      <c r="A370" s="266"/>
      <c r="B370" s="96">
        <v>4260</v>
      </c>
      <c r="C370" s="47" t="s">
        <v>16</v>
      </c>
      <c r="D370" s="18"/>
      <c r="E370" s="18"/>
      <c r="F370" s="18"/>
      <c r="G370" s="74"/>
      <c r="H370" s="101">
        <v>9000</v>
      </c>
      <c r="I370" s="101">
        <v>7230</v>
      </c>
      <c r="J370" s="57">
        <v>7229.7</v>
      </c>
      <c r="K370" s="64">
        <f t="shared" si="30"/>
        <v>99.99585062240664</v>
      </c>
    </row>
    <row r="371" spans="1:11" ht="14.25" customHeight="1">
      <c r="A371" s="266"/>
      <c r="B371" s="96">
        <v>4300</v>
      </c>
      <c r="C371" s="47" t="s">
        <v>5</v>
      </c>
      <c r="D371" s="18"/>
      <c r="E371" s="18"/>
      <c r="F371" s="18"/>
      <c r="G371" s="74"/>
      <c r="H371" s="101">
        <v>4000</v>
      </c>
      <c r="I371" s="101">
        <v>3056</v>
      </c>
      <c r="J371" s="57">
        <v>3055.67</v>
      </c>
      <c r="K371" s="64">
        <f t="shared" si="30"/>
        <v>99.98920157068063</v>
      </c>
    </row>
    <row r="372" spans="1:11" ht="12.75" customHeight="1">
      <c r="A372" s="267"/>
      <c r="B372" s="96">
        <v>4440</v>
      </c>
      <c r="C372" s="42" t="s">
        <v>56</v>
      </c>
      <c r="D372" s="18"/>
      <c r="E372" s="18"/>
      <c r="F372" s="18"/>
      <c r="G372" s="74"/>
      <c r="H372" s="66">
        <v>2880</v>
      </c>
      <c r="I372" s="66">
        <v>2880</v>
      </c>
      <c r="J372" s="64">
        <v>2879.28</v>
      </c>
      <c r="K372" s="64">
        <f t="shared" si="30"/>
        <v>99.97500000000001</v>
      </c>
    </row>
    <row r="373" spans="1:11" ht="13.5" customHeight="1">
      <c r="A373" s="397">
        <v>80195</v>
      </c>
      <c r="B373" s="451" t="s">
        <v>9</v>
      </c>
      <c r="C373" s="452"/>
      <c r="D373" s="58"/>
      <c r="E373" s="58"/>
      <c r="F373" s="58"/>
      <c r="G373" s="74"/>
      <c r="H373" s="134">
        <f>SUM(H377:H383)</f>
        <v>94500</v>
      </c>
      <c r="I373" s="67">
        <f>SUM(I377:I383)</f>
        <v>61600.9</v>
      </c>
      <c r="J373" s="67">
        <f>SUM(J377:J383)</f>
        <v>57974.63</v>
      </c>
      <c r="K373" s="58">
        <f t="shared" si="30"/>
        <v>94.11328405916146</v>
      </c>
    </row>
    <row r="374" spans="1:11" ht="5.25" customHeight="1" thickBot="1">
      <c r="A374" s="408"/>
      <c r="B374" s="408"/>
      <c r="C374" s="408"/>
      <c r="D374" s="410"/>
      <c r="E374" s="410"/>
      <c r="F374" s="410"/>
      <c r="G374" s="87"/>
      <c r="H374" s="410"/>
      <c r="I374" s="410"/>
      <c r="J374" s="410"/>
      <c r="K374" s="410"/>
    </row>
    <row r="375" spans="1:11" ht="15" customHeight="1" thickBot="1">
      <c r="A375" s="441" t="s">
        <v>0</v>
      </c>
      <c r="B375" s="443" t="s">
        <v>1</v>
      </c>
      <c r="C375" s="443" t="s">
        <v>2</v>
      </c>
      <c r="D375" s="445" t="s">
        <v>130</v>
      </c>
      <c r="E375" s="446"/>
      <c r="F375" s="446"/>
      <c r="G375" s="447"/>
      <c r="H375" s="448" t="s">
        <v>132</v>
      </c>
      <c r="I375" s="449"/>
      <c r="J375" s="449"/>
      <c r="K375" s="450"/>
    </row>
    <row r="376" spans="1:11" ht="25.5" customHeight="1" thickBot="1">
      <c r="A376" s="442"/>
      <c r="B376" s="444"/>
      <c r="C376" s="444"/>
      <c r="D376" s="1" t="s">
        <v>230</v>
      </c>
      <c r="E376" s="2" t="s">
        <v>284</v>
      </c>
      <c r="F376" s="182" t="s">
        <v>131</v>
      </c>
      <c r="G376" s="2" t="s">
        <v>158</v>
      </c>
      <c r="H376" s="1" t="s">
        <v>230</v>
      </c>
      <c r="I376" s="2" t="s">
        <v>284</v>
      </c>
      <c r="J376" s="3" t="s">
        <v>131</v>
      </c>
      <c r="K376" s="2" t="s">
        <v>158</v>
      </c>
    </row>
    <row r="377" spans="1:11" ht="13.5" customHeight="1">
      <c r="A377" s="149"/>
      <c r="B377" s="20">
        <v>4210</v>
      </c>
      <c r="C377" s="47" t="s">
        <v>15</v>
      </c>
      <c r="D377" s="58"/>
      <c r="E377" s="58"/>
      <c r="F377" s="58"/>
      <c r="G377" s="74"/>
      <c r="H377" s="93">
        <v>760</v>
      </c>
      <c r="I377" s="66">
        <v>760</v>
      </c>
      <c r="J377" s="79">
        <v>261.58</v>
      </c>
      <c r="K377" s="64">
        <f t="shared" si="30"/>
        <v>34.41842105263157</v>
      </c>
    </row>
    <row r="378" spans="1:11" ht="13.5" customHeight="1">
      <c r="A378" s="391"/>
      <c r="B378" s="20">
        <v>4260</v>
      </c>
      <c r="C378" s="47" t="s">
        <v>16</v>
      </c>
      <c r="D378" s="67"/>
      <c r="E378" s="58"/>
      <c r="F378" s="58"/>
      <c r="G378" s="68"/>
      <c r="H378" s="66">
        <v>0</v>
      </c>
      <c r="I378" s="66">
        <v>2000</v>
      </c>
      <c r="J378" s="79">
        <v>490.54</v>
      </c>
      <c r="K378" s="64">
        <f t="shared" si="30"/>
        <v>24.527</v>
      </c>
    </row>
    <row r="379" spans="1:11" ht="13.5" customHeight="1">
      <c r="A379" s="391"/>
      <c r="B379" s="20">
        <v>4270</v>
      </c>
      <c r="C379" s="47" t="s">
        <v>17</v>
      </c>
      <c r="D379" s="67"/>
      <c r="E379" s="58"/>
      <c r="F379" s="58"/>
      <c r="G379" s="68"/>
      <c r="H379" s="66">
        <v>0</v>
      </c>
      <c r="I379" s="66">
        <v>800</v>
      </c>
      <c r="J379" s="79">
        <v>0</v>
      </c>
      <c r="K379" s="64">
        <f t="shared" si="30"/>
        <v>0</v>
      </c>
    </row>
    <row r="380" spans="1:11" ht="13.5" customHeight="1">
      <c r="A380" s="132"/>
      <c r="B380" s="20">
        <v>4300</v>
      </c>
      <c r="C380" s="47" t="s">
        <v>5</v>
      </c>
      <c r="D380" s="67"/>
      <c r="E380" s="58"/>
      <c r="F380" s="58"/>
      <c r="G380" s="68"/>
      <c r="H380" s="66">
        <v>4000</v>
      </c>
      <c r="I380" s="66">
        <v>12600</v>
      </c>
      <c r="J380" s="79">
        <v>11983.95</v>
      </c>
      <c r="K380" s="64">
        <f t="shared" si="30"/>
        <v>95.1107142857143</v>
      </c>
    </row>
    <row r="381" spans="1:11" ht="13.5" customHeight="1">
      <c r="A381" s="132"/>
      <c r="B381" s="20">
        <v>4360</v>
      </c>
      <c r="C381" s="47" t="s">
        <v>183</v>
      </c>
      <c r="D381" s="67"/>
      <c r="E381" s="58"/>
      <c r="F381" s="58"/>
      <c r="G381" s="68"/>
      <c r="H381" s="66">
        <v>0</v>
      </c>
      <c r="I381" s="66">
        <v>700</v>
      </c>
      <c r="J381" s="79">
        <v>607.75</v>
      </c>
      <c r="K381" s="64">
        <f t="shared" si="30"/>
        <v>86.82142857142857</v>
      </c>
    </row>
    <row r="382" spans="1:11" ht="14.25" customHeight="1">
      <c r="A382" s="88"/>
      <c r="B382" s="20">
        <v>4440</v>
      </c>
      <c r="C382" s="42" t="s">
        <v>56</v>
      </c>
      <c r="D382" s="58"/>
      <c r="E382" s="58"/>
      <c r="F382" s="58"/>
      <c r="G382" s="68"/>
      <c r="H382" s="66">
        <v>44740</v>
      </c>
      <c r="I382" s="66">
        <v>44740.9</v>
      </c>
      <c r="J382" s="79">
        <v>44630.81</v>
      </c>
      <c r="K382" s="64">
        <f t="shared" si="30"/>
        <v>99.75393878978741</v>
      </c>
    </row>
    <row r="383" spans="1:11" ht="14.25" customHeight="1" thickBot="1">
      <c r="A383" s="322"/>
      <c r="B383" s="152">
        <v>6050</v>
      </c>
      <c r="C383" s="324" t="s">
        <v>195</v>
      </c>
      <c r="D383" s="323"/>
      <c r="E383" s="323"/>
      <c r="F383" s="323"/>
      <c r="G383" s="307"/>
      <c r="H383" s="87">
        <v>45000</v>
      </c>
      <c r="I383" s="176">
        <v>0</v>
      </c>
      <c r="J383" s="176">
        <v>0</v>
      </c>
      <c r="K383" s="387" t="s">
        <v>212</v>
      </c>
    </row>
    <row r="384" spans="1:11" ht="15.75" customHeight="1" thickBot="1">
      <c r="A384" s="39">
        <v>851</v>
      </c>
      <c r="B384" s="459" t="s">
        <v>106</v>
      </c>
      <c r="C384" s="460"/>
      <c r="D384" s="6">
        <f>D389</f>
        <v>0</v>
      </c>
      <c r="E384" s="6">
        <f>E389</f>
        <v>0</v>
      </c>
      <c r="F384" s="6">
        <f>F389</f>
        <v>80</v>
      </c>
      <c r="G384" s="435" t="s">
        <v>212</v>
      </c>
      <c r="H384" s="61">
        <f>SUM(H388+H385)</f>
        <v>104000</v>
      </c>
      <c r="I384" s="60">
        <f>SUM(I388+I385)</f>
        <v>104000</v>
      </c>
      <c r="J384" s="60">
        <f>SUM(J388+J385)</f>
        <v>102264.61</v>
      </c>
      <c r="K384" s="60">
        <f t="shared" si="30"/>
        <v>98.33135576923077</v>
      </c>
    </row>
    <row r="385" spans="1:11" ht="12.75" customHeight="1">
      <c r="A385" s="26">
        <v>85153</v>
      </c>
      <c r="B385" s="466" t="s">
        <v>155</v>
      </c>
      <c r="C385" s="467"/>
      <c r="D385" s="45"/>
      <c r="E385" s="45"/>
      <c r="F385" s="343"/>
      <c r="G385" s="346"/>
      <c r="H385" s="70">
        <f>SUM(H386:H387)</f>
        <v>6000</v>
      </c>
      <c r="I385" s="70">
        <f>SUM(I386:I387)</f>
        <v>6000</v>
      </c>
      <c r="J385" s="70">
        <v>5959.5</v>
      </c>
      <c r="K385" s="70">
        <f t="shared" si="30"/>
        <v>99.325</v>
      </c>
    </row>
    <row r="386" spans="1:11" ht="15" customHeight="1">
      <c r="A386" s="132"/>
      <c r="B386" s="20">
        <v>4210</v>
      </c>
      <c r="C386" s="114" t="s">
        <v>15</v>
      </c>
      <c r="D386" s="45"/>
      <c r="E386" s="45"/>
      <c r="F386" s="343"/>
      <c r="G386" s="347"/>
      <c r="H386" s="94">
        <v>400</v>
      </c>
      <c r="I386" s="94">
        <v>400</v>
      </c>
      <c r="J386" s="65">
        <v>359.5</v>
      </c>
      <c r="K386" s="65">
        <f t="shared" si="30"/>
        <v>89.875</v>
      </c>
    </row>
    <row r="387" spans="1:11" ht="15" customHeight="1">
      <c r="A387" s="88"/>
      <c r="B387" s="20">
        <v>4300</v>
      </c>
      <c r="C387" s="47" t="s">
        <v>5</v>
      </c>
      <c r="D387" s="38"/>
      <c r="E387" s="38"/>
      <c r="F387" s="344"/>
      <c r="G387" s="347"/>
      <c r="H387" s="64">
        <v>5600</v>
      </c>
      <c r="I387" s="64">
        <v>5600</v>
      </c>
      <c r="J387" s="64">
        <v>5600</v>
      </c>
      <c r="K387" s="64">
        <f t="shared" si="30"/>
        <v>100</v>
      </c>
    </row>
    <row r="388" spans="1:11" ht="14.25" customHeight="1">
      <c r="A388" s="155">
        <v>85154</v>
      </c>
      <c r="B388" s="451" t="s">
        <v>107</v>
      </c>
      <c r="C388" s="452"/>
      <c r="D388" s="18">
        <f>SUM(D389)</f>
        <v>0</v>
      </c>
      <c r="E388" s="18">
        <f>SUM(E389)</f>
        <v>0</v>
      </c>
      <c r="F388" s="345">
        <f>SUM(F389)</f>
        <v>80</v>
      </c>
      <c r="G388" s="436" t="s">
        <v>212</v>
      </c>
      <c r="H388" s="19">
        <f>SUM(H390:H396)</f>
        <v>98000</v>
      </c>
      <c r="I388" s="19">
        <f>SUM(I390:I396)</f>
        <v>98000</v>
      </c>
      <c r="J388" s="19">
        <v>96305.11</v>
      </c>
      <c r="K388" s="18">
        <f t="shared" si="30"/>
        <v>98.27052040816326</v>
      </c>
    </row>
    <row r="389" spans="1:11" ht="14.25" customHeight="1">
      <c r="A389" s="316"/>
      <c r="B389" s="351" t="s">
        <v>231</v>
      </c>
      <c r="C389" s="11" t="s">
        <v>232</v>
      </c>
      <c r="D389" s="30">
        <v>0</v>
      </c>
      <c r="E389" s="30">
        <v>0</v>
      </c>
      <c r="F389" s="240">
        <v>80</v>
      </c>
      <c r="G389" s="394" t="s">
        <v>212</v>
      </c>
      <c r="H389" s="27"/>
      <c r="I389" s="27"/>
      <c r="J389" s="27"/>
      <c r="K389" s="7"/>
    </row>
    <row r="390" spans="1:11" ht="58.5" customHeight="1">
      <c r="A390" s="88"/>
      <c r="B390" s="51">
        <v>2360</v>
      </c>
      <c r="C390" s="348" t="s">
        <v>165</v>
      </c>
      <c r="D390" s="171"/>
      <c r="E390" s="171"/>
      <c r="F390" s="171"/>
      <c r="G390" s="172"/>
      <c r="H390" s="65">
        <v>40000</v>
      </c>
      <c r="I390" s="65">
        <v>40000</v>
      </c>
      <c r="J390" s="65">
        <v>40000</v>
      </c>
      <c r="K390" s="65">
        <f t="shared" si="30"/>
        <v>100</v>
      </c>
    </row>
    <row r="391" spans="1:11" ht="23.25" customHeight="1">
      <c r="A391" s="88"/>
      <c r="B391" s="20">
        <v>2800</v>
      </c>
      <c r="C391" s="238" t="s">
        <v>136</v>
      </c>
      <c r="D391" s="12"/>
      <c r="E391" s="12"/>
      <c r="F391" s="12"/>
      <c r="G391" s="13"/>
      <c r="H391" s="64">
        <v>7500</v>
      </c>
      <c r="I391" s="64">
        <v>7500</v>
      </c>
      <c r="J391" s="64">
        <v>7500</v>
      </c>
      <c r="K391" s="64">
        <f t="shared" si="30"/>
        <v>100</v>
      </c>
    </row>
    <row r="392" spans="1:11" ht="15" customHeight="1">
      <c r="A392" s="72"/>
      <c r="B392" s="20">
        <v>3030</v>
      </c>
      <c r="C392" s="42" t="s">
        <v>38</v>
      </c>
      <c r="D392" s="12"/>
      <c r="E392" s="12"/>
      <c r="F392" s="12"/>
      <c r="G392" s="13"/>
      <c r="H392" s="12">
        <v>12100</v>
      </c>
      <c r="I392" s="12">
        <v>12100</v>
      </c>
      <c r="J392" s="12">
        <v>11500</v>
      </c>
      <c r="K392" s="12">
        <f t="shared" si="30"/>
        <v>95.0413223140496</v>
      </c>
    </row>
    <row r="393" spans="1:11" ht="14.25" customHeight="1">
      <c r="A393" s="72"/>
      <c r="B393" s="20">
        <v>4170</v>
      </c>
      <c r="C393" s="47" t="s">
        <v>53</v>
      </c>
      <c r="D393" s="12"/>
      <c r="E393" s="12"/>
      <c r="F393" s="12"/>
      <c r="G393" s="13"/>
      <c r="H393" s="12">
        <v>19460</v>
      </c>
      <c r="I393" s="12">
        <v>19460</v>
      </c>
      <c r="J393" s="12">
        <v>19360</v>
      </c>
      <c r="K393" s="12">
        <f>J393/I393*100</f>
        <v>99.48612538540597</v>
      </c>
    </row>
    <row r="394" spans="1:11" ht="14.25" customHeight="1">
      <c r="A394" s="72"/>
      <c r="B394" s="20">
        <v>4210</v>
      </c>
      <c r="C394" s="47" t="s">
        <v>15</v>
      </c>
      <c r="D394" s="12"/>
      <c r="E394" s="12"/>
      <c r="F394" s="12"/>
      <c r="G394" s="13"/>
      <c r="H394" s="12">
        <v>1200</v>
      </c>
      <c r="I394" s="12">
        <v>1200</v>
      </c>
      <c r="J394" s="12">
        <v>1174.71</v>
      </c>
      <c r="K394" s="12">
        <f>J394/I394*100</f>
        <v>97.8925</v>
      </c>
    </row>
    <row r="395" spans="1:11" ht="13.5" customHeight="1">
      <c r="A395" s="88"/>
      <c r="B395" s="20">
        <v>4300</v>
      </c>
      <c r="C395" s="47" t="s">
        <v>5</v>
      </c>
      <c r="D395" s="12"/>
      <c r="E395" s="12"/>
      <c r="F395" s="12"/>
      <c r="G395" s="13"/>
      <c r="H395" s="12">
        <v>17310</v>
      </c>
      <c r="I395" s="12">
        <v>17310</v>
      </c>
      <c r="J395" s="12">
        <v>16770.4</v>
      </c>
      <c r="K395" s="12">
        <f>J395/I395*100</f>
        <v>96.88272674754478</v>
      </c>
    </row>
    <row r="396" spans="1:11" ht="16.5" customHeight="1" thickBot="1">
      <c r="A396" s="88"/>
      <c r="B396" s="325">
        <v>4610</v>
      </c>
      <c r="C396" s="367" t="s">
        <v>171</v>
      </c>
      <c r="D396" s="153"/>
      <c r="E396" s="153"/>
      <c r="F396" s="24"/>
      <c r="G396" s="25"/>
      <c r="H396" s="191">
        <v>430</v>
      </c>
      <c r="I396" s="191">
        <v>430</v>
      </c>
      <c r="J396" s="24">
        <v>0</v>
      </c>
      <c r="K396" s="24">
        <f>J396/I396*100</f>
        <v>0</v>
      </c>
    </row>
    <row r="397" spans="1:11" ht="18" customHeight="1" thickBot="1">
      <c r="A397" s="330">
        <v>852</v>
      </c>
      <c r="B397" s="459" t="s">
        <v>108</v>
      </c>
      <c r="C397" s="460"/>
      <c r="D397" s="60">
        <f>SUM(D398+D400+D412+D415+D419+D422+D426+D432+D450+D454+D463)</f>
        <v>321600</v>
      </c>
      <c r="E397" s="60">
        <f>SUM(E398+E400+E412+E415+E419+E422+E426+E432+E450+E454+E463)</f>
        <v>512138</v>
      </c>
      <c r="F397" s="60">
        <f>SUM(F398+F400+F412+F415+F419+F422+F426+F432+F450+F454+F463)</f>
        <v>416239.36000000004</v>
      </c>
      <c r="G397" s="60">
        <f>F397/E397*100</f>
        <v>81.27484388973285</v>
      </c>
      <c r="H397" s="60">
        <f>SUM(H398+H400+H412+H415+H419+H422+H426+H432+H450+H454+H463)</f>
        <v>1016540</v>
      </c>
      <c r="I397" s="60">
        <f>SUM(I398+I400+I412+I415+I419+I422+I426+I432+I450+I454+I463)</f>
        <v>1229228</v>
      </c>
      <c r="J397" s="60">
        <f>SUM(J398+J400+J412+J415+J419+J422+J426+J432+J450+J454+J463)</f>
        <v>1102038.0799999998</v>
      </c>
      <c r="K397" s="6">
        <f>J397/I397*100</f>
        <v>89.65286179618425</v>
      </c>
    </row>
    <row r="398" spans="1:11" ht="12.75" customHeight="1">
      <c r="A398" s="341">
        <v>85202</v>
      </c>
      <c r="B398" s="464" t="s">
        <v>109</v>
      </c>
      <c r="C398" s="465"/>
      <c r="D398" s="7"/>
      <c r="E398" s="7"/>
      <c r="F398" s="7"/>
      <c r="G398" s="44"/>
      <c r="H398" s="27">
        <v>140000</v>
      </c>
      <c r="I398" s="27">
        <f>SUM(I399)</f>
        <v>146800</v>
      </c>
      <c r="J398" s="7">
        <f>SUM(J399)</f>
        <v>146509.1</v>
      </c>
      <c r="K398" s="70">
        <f aca="true" t="shared" si="32" ref="K398:K414">J398/I398*100</f>
        <v>99.80183923705722</v>
      </c>
    </row>
    <row r="399" spans="1:11" ht="23.25" customHeight="1">
      <c r="A399" s="211"/>
      <c r="B399" s="20">
        <v>4330</v>
      </c>
      <c r="C399" s="238" t="s">
        <v>174</v>
      </c>
      <c r="D399" s="12"/>
      <c r="E399" s="12"/>
      <c r="F399" s="12"/>
      <c r="G399" s="40"/>
      <c r="H399" s="66">
        <v>140000</v>
      </c>
      <c r="I399" s="66">
        <v>146800</v>
      </c>
      <c r="J399" s="79">
        <v>146509.1</v>
      </c>
      <c r="K399" s="64">
        <f t="shared" si="32"/>
        <v>99.80183923705722</v>
      </c>
    </row>
    <row r="400" spans="1:11" ht="12" customHeight="1">
      <c r="A400" s="198">
        <v>85203</v>
      </c>
      <c r="B400" s="216"/>
      <c r="C400" s="217" t="s">
        <v>208</v>
      </c>
      <c r="D400" s="18">
        <v>0</v>
      </c>
      <c r="E400" s="18">
        <v>0</v>
      </c>
      <c r="F400" s="18">
        <v>0</v>
      </c>
      <c r="G400" s="379" t="s">
        <v>212</v>
      </c>
      <c r="H400" s="67">
        <f>SUM(H401:H411)</f>
        <v>50300</v>
      </c>
      <c r="I400" s="67">
        <f>SUM(I401:I411)</f>
        <v>18190</v>
      </c>
      <c r="J400" s="67">
        <f>SUM(J402:J410)</f>
        <v>17153.440000000002</v>
      </c>
      <c r="K400" s="58">
        <f t="shared" si="32"/>
        <v>94.30148433205059</v>
      </c>
    </row>
    <row r="401" spans="1:11" ht="12" customHeight="1">
      <c r="A401" s="86"/>
      <c r="B401" s="20">
        <v>4110</v>
      </c>
      <c r="C401" s="47" t="s">
        <v>45</v>
      </c>
      <c r="D401" s="12"/>
      <c r="E401" s="12"/>
      <c r="F401" s="12"/>
      <c r="G401" s="40"/>
      <c r="H401" s="66">
        <v>4000</v>
      </c>
      <c r="I401" s="127">
        <v>0</v>
      </c>
      <c r="J401" s="64">
        <v>0</v>
      </c>
      <c r="K401" s="438" t="s">
        <v>212</v>
      </c>
    </row>
    <row r="402" spans="1:11" ht="15" customHeight="1">
      <c r="A402" s="86"/>
      <c r="B402" s="256">
        <v>4170</v>
      </c>
      <c r="C402" s="47" t="s">
        <v>203</v>
      </c>
      <c r="D402" s="12"/>
      <c r="E402" s="12"/>
      <c r="F402" s="12"/>
      <c r="G402" s="40"/>
      <c r="H402" s="66">
        <v>19000</v>
      </c>
      <c r="I402" s="127">
        <v>0</v>
      </c>
      <c r="J402" s="64">
        <v>0</v>
      </c>
      <c r="K402" s="439" t="s">
        <v>212</v>
      </c>
    </row>
    <row r="403" spans="1:11" ht="13.5" customHeight="1">
      <c r="A403" s="86"/>
      <c r="B403" s="257">
        <v>4210</v>
      </c>
      <c r="C403" s="47" t="s">
        <v>15</v>
      </c>
      <c r="D403" s="12"/>
      <c r="E403" s="12"/>
      <c r="F403" s="12"/>
      <c r="G403" s="40"/>
      <c r="H403" s="66">
        <v>5100</v>
      </c>
      <c r="I403" s="66">
        <v>9100</v>
      </c>
      <c r="J403" s="127">
        <v>9088.7</v>
      </c>
      <c r="K403" s="64">
        <f t="shared" si="32"/>
        <v>99.87582417582418</v>
      </c>
    </row>
    <row r="404" spans="1:11" ht="13.5" customHeight="1">
      <c r="A404" s="46"/>
      <c r="B404" s="256">
        <v>4220</v>
      </c>
      <c r="C404" s="102" t="s">
        <v>299</v>
      </c>
      <c r="D404" s="12"/>
      <c r="E404" s="12"/>
      <c r="F404" s="12"/>
      <c r="G404" s="40"/>
      <c r="H404" s="66">
        <v>0</v>
      </c>
      <c r="I404" s="66">
        <v>500</v>
      </c>
      <c r="J404" s="127">
        <v>498.61</v>
      </c>
      <c r="K404" s="64">
        <f t="shared" si="32"/>
        <v>99.722</v>
      </c>
    </row>
    <row r="405" spans="1:11" ht="6" customHeight="1" thickBot="1">
      <c r="A405" s="185"/>
      <c r="B405" s="415"/>
      <c r="C405" s="143"/>
      <c r="D405" s="108"/>
      <c r="E405" s="108"/>
      <c r="F405" s="108"/>
      <c r="G405" s="420"/>
      <c r="H405" s="87"/>
      <c r="I405" s="87"/>
      <c r="J405" s="87"/>
      <c r="K405" s="87"/>
    </row>
    <row r="406" spans="1:11" ht="13.5" customHeight="1" thickBot="1">
      <c r="A406" s="441" t="s">
        <v>0</v>
      </c>
      <c r="B406" s="443" t="s">
        <v>1</v>
      </c>
      <c r="C406" s="443" t="s">
        <v>2</v>
      </c>
      <c r="D406" s="445" t="s">
        <v>130</v>
      </c>
      <c r="E406" s="446"/>
      <c r="F406" s="446"/>
      <c r="G406" s="447"/>
      <c r="H406" s="448" t="s">
        <v>132</v>
      </c>
      <c r="I406" s="449"/>
      <c r="J406" s="449"/>
      <c r="K406" s="450"/>
    </row>
    <row r="407" spans="1:11" ht="26.25" customHeight="1" thickBot="1">
      <c r="A407" s="442"/>
      <c r="B407" s="444"/>
      <c r="C407" s="444"/>
      <c r="D407" s="1" t="s">
        <v>230</v>
      </c>
      <c r="E407" s="2" t="s">
        <v>284</v>
      </c>
      <c r="F407" s="182" t="s">
        <v>131</v>
      </c>
      <c r="G407" s="2" t="s">
        <v>158</v>
      </c>
      <c r="H407" s="1" t="s">
        <v>230</v>
      </c>
      <c r="I407" s="2" t="s">
        <v>284</v>
      </c>
      <c r="J407" s="3" t="s">
        <v>131</v>
      </c>
      <c r="K407" s="2" t="s">
        <v>158</v>
      </c>
    </row>
    <row r="408" spans="1:11" ht="11.25" customHeight="1">
      <c r="A408" s="86"/>
      <c r="B408" s="256">
        <v>4260</v>
      </c>
      <c r="C408" s="102" t="s">
        <v>16</v>
      </c>
      <c r="D408" s="12"/>
      <c r="E408" s="12"/>
      <c r="F408" s="12"/>
      <c r="G408" s="40"/>
      <c r="H408" s="66">
        <v>4700</v>
      </c>
      <c r="I408" s="66">
        <v>5750</v>
      </c>
      <c r="J408" s="127">
        <v>5038.99</v>
      </c>
      <c r="K408" s="64">
        <f t="shared" si="32"/>
        <v>87.63460869565218</v>
      </c>
    </row>
    <row r="409" spans="1:11" ht="13.5" customHeight="1">
      <c r="A409" s="86"/>
      <c r="B409" s="9">
        <v>4300</v>
      </c>
      <c r="C409" s="47" t="s">
        <v>198</v>
      </c>
      <c r="D409" s="12"/>
      <c r="E409" s="12"/>
      <c r="F409" s="12"/>
      <c r="G409" s="40"/>
      <c r="H409" s="66">
        <v>16100</v>
      </c>
      <c r="I409" s="66">
        <v>1400</v>
      </c>
      <c r="J409" s="127">
        <v>1257.98</v>
      </c>
      <c r="K409" s="64">
        <f t="shared" si="32"/>
        <v>89.85571428571428</v>
      </c>
    </row>
    <row r="410" spans="1:11" ht="14.25" customHeight="1">
      <c r="A410" s="86"/>
      <c r="B410" s="257">
        <v>4360</v>
      </c>
      <c r="C410" s="222" t="s">
        <v>181</v>
      </c>
      <c r="D410" s="12"/>
      <c r="E410" s="12"/>
      <c r="F410" s="12"/>
      <c r="G410" s="40"/>
      <c r="H410" s="66">
        <v>940</v>
      </c>
      <c r="I410" s="66">
        <v>1440</v>
      </c>
      <c r="J410" s="127">
        <v>1269.16</v>
      </c>
      <c r="K410" s="64">
        <f t="shared" si="32"/>
        <v>88.13611111111112</v>
      </c>
    </row>
    <row r="411" spans="1:11" ht="26.25" customHeight="1">
      <c r="A411" s="86"/>
      <c r="B411" s="257">
        <v>4520</v>
      </c>
      <c r="C411" s="42" t="s">
        <v>149</v>
      </c>
      <c r="D411" s="12"/>
      <c r="E411" s="12"/>
      <c r="F411" s="12"/>
      <c r="G411" s="40"/>
      <c r="H411" s="66">
        <v>460</v>
      </c>
      <c r="I411" s="66">
        <v>0</v>
      </c>
      <c r="J411" s="127">
        <v>0</v>
      </c>
      <c r="K411" s="438" t="s">
        <v>212</v>
      </c>
    </row>
    <row r="412" spans="1:11" ht="14.25" customHeight="1">
      <c r="A412" s="392">
        <v>85205</v>
      </c>
      <c r="B412" s="477" t="s">
        <v>162</v>
      </c>
      <c r="C412" s="478"/>
      <c r="D412" s="12"/>
      <c r="E412" s="12"/>
      <c r="F412" s="12"/>
      <c r="G412" s="40"/>
      <c r="H412" s="67">
        <f>SUM(H413:H414)</f>
        <v>3800</v>
      </c>
      <c r="I412" s="67">
        <f>SUM(I413:I414)</f>
        <v>2800</v>
      </c>
      <c r="J412" s="67">
        <f>SUM(J413:J414)</f>
        <v>2800</v>
      </c>
      <c r="K412" s="58">
        <f t="shared" si="32"/>
        <v>100</v>
      </c>
    </row>
    <row r="413" spans="1:11" ht="12" customHeight="1">
      <c r="A413" s="484"/>
      <c r="B413" s="20">
        <v>4210</v>
      </c>
      <c r="C413" s="47" t="s">
        <v>15</v>
      </c>
      <c r="D413" s="12"/>
      <c r="E413" s="12"/>
      <c r="F413" s="12"/>
      <c r="G413" s="40"/>
      <c r="H413" s="66">
        <v>500</v>
      </c>
      <c r="I413" s="66">
        <v>0</v>
      </c>
      <c r="J413" s="66">
        <v>0</v>
      </c>
      <c r="K413" s="395" t="s">
        <v>212</v>
      </c>
    </row>
    <row r="414" spans="1:11" ht="12" customHeight="1">
      <c r="A414" s="487"/>
      <c r="B414" s="20">
        <v>4300</v>
      </c>
      <c r="C414" s="47" t="s">
        <v>5</v>
      </c>
      <c r="D414" s="12"/>
      <c r="E414" s="12"/>
      <c r="F414" s="12"/>
      <c r="G414" s="40"/>
      <c r="H414" s="66">
        <v>3300</v>
      </c>
      <c r="I414" s="66">
        <v>2800</v>
      </c>
      <c r="J414" s="66">
        <v>2800</v>
      </c>
      <c r="K414" s="64">
        <f t="shared" si="32"/>
        <v>100</v>
      </c>
    </row>
    <row r="415" spans="1:11" ht="46.5" customHeight="1">
      <c r="A415" s="155">
        <v>85213</v>
      </c>
      <c r="B415" s="462" t="s">
        <v>111</v>
      </c>
      <c r="C415" s="463"/>
      <c r="D415" s="58">
        <f>SUM(D416:D417)</f>
        <v>33400</v>
      </c>
      <c r="E415" s="58">
        <f>SUM(E416:E417)</f>
        <v>35600</v>
      </c>
      <c r="F415" s="58">
        <f>SUM(F416:F417)</f>
        <v>35036.95</v>
      </c>
      <c r="G415" s="62">
        <f>F415/E415*100</f>
        <v>98.4183988764045</v>
      </c>
      <c r="H415" s="67">
        <f>SUM(H418:H418)</f>
        <v>33400</v>
      </c>
      <c r="I415" s="67">
        <v>35600</v>
      </c>
      <c r="J415" s="67">
        <f>SUM(J418:J418)</f>
        <v>35036.95</v>
      </c>
      <c r="K415" s="85">
        <f>J415/I415*100</f>
        <v>98.4183988764045</v>
      </c>
    </row>
    <row r="416" spans="1:11" ht="49.5" customHeight="1">
      <c r="A416" s="510"/>
      <c r="B416" s="11">
        <v>2010</v>
      </c>
      <c r="C416" s="238" t="s">
        <v>187</v>
      </c>
      <c r="D416" s="64">
        <v>19200</v>
      </c>
      <c r="E416" s="64">
        <v>23200</v>
      </c>
      <c r="F416" s="64">
        <v>22803.31</v>
      </c>
      <c r="G416" s="74">
        <f>F416/E416*100</f>
        <v>98.29012931034484</v>
      </c>
      <c r="H416" s="66"/>
      <c r="I416" s="66"/>
      <c r="J416" s="64"/>
      <c r="K416" s="57"/>
    </row>
    <row r="417" spans="1:11" ht="35.25" customHeight="1">
      <c r="A417" s="511"/>
      <c r="B417" s="35">
        <v>2030</v>
      </c>
      <c r="C417" s="237" t="s">
        <v>211</v>
      </c>
      <c r="D417" s="64">
        <v>14200</v>
      </c>
      <c r="E417" s="64">
        <v>12400</v>
      </c>
      <c r="F417" s="64">
        <v>12233.64</v>
      </c>
      <c r="G417" s="111">
        <f>F417/E417*100</f>
        <v>98.65838709677419</v>
      </c>
      <c r="H417" s="101"/>
      <c r="I417" s="57"/>
      <c r="J417" s="57"/>
      <c r="K417" s="57"/>
    </row>
    <row r="418" spans="1:11" ht="14.25" customHeight="1">
      <c r="A418" s="173"/>
      <c r="B418" s="96">
        <v>4130</v>
      </c>
      <c r="C418" s="47" t="s">
        <v>112</v>
      </c>
      <c r="D418" s="64"/>
      <c r="E418" s="64"/>
      <c r="F418" s="64"/>
      <c r="G418" s="74"/>
      <c r="H418" s="66">
        <v>33400</v>
      </c>
      <c r="I418" s="66">
        <v>35600</v>
      </c>
      <c r="J418" s="64">
        <v>35036.95</v>
      </c>
      <c r="K418" s="64">
        <f>J418/I418*100</f>
        <v>98.4183988764045</v>
      </c>
    </row>
    <row r="419" spans="1:11" ht="24" customHeight="1">
      <c r="A419" s="218">
        <v>85214</v>
      </c>
      <c r="B419" s="470" t="s">
        <v>113</v>
      </c>
      <c r="C419" s="471"/>
      <c r="D419" s="70">
        <f>SUM(D420)</f>
        <v>38000</v>
      </c>
      <c r="E419" s="70">
        <f>SUM(E420)</f>
        <v>48000</v>
      </c>
      <c r="F419" s="70">
        <f>SUM(F420)</f>
        <v>47934.57</v>
      </c>
      <c r="G419" s="62">
        <f>F419/E419*100</f>
        <v>99.8636875</v>
      </c>
      <c r="H419" s="69">
        <f>SUM(H421)</f>
        <v>120240</v>
      </c>
      <c r="I419" s="69">
        <f>SUM(I421)</f>
        <v>98240</v>
      </c>
      <c r="J419" s="69">
        <f>SUM(J421)</f>
        <v>98174.57</v>
      </c>
      <c r="K419" s="130">
        <f>J419/I419*100</f>
        <v>99.93339780130293</v>
      </c>
    </row>
    <row r="420" spans="1:11" ht="38.25" customHeight="1">
      <c r="A420" s="104"/>
      <c r="B420" s="11">
        <v>2030</v>
      </c>
      <c r="C420" s="237" t="s">
        <v>211</v>
      </c>
      <c r="D420" s="64">
        <v>38000</v>
      </c>
      <c r="E420" s="64">
        <v>48000</v>
      </c>
      <c r="F420" s="64">
        <v>47934.57</v>
      </c>
      <c r="G420" s="74">
        <f>F420/E420*100</f>
        <v>99.8636875</v>
      </c>
      <c r="H420" s="66"/>
      <c r="I420" s="66"/>
      <c r="J420" s="66"/>
      <c r="K420" s="24"/>
    </row>
    <row r="421" spans="1:11" ht="12.75" customHeight="1">
      <c r="A421" s="89"/>
      <c r="B421" s="20">
        <v>3110</v>
      </c>
      <c r="C421" s="47" t="s">
        <v>110</v>
      </c>
      <c r="D421" s="57"/>
      <c r="E421" s="57"/>
      <c r="F421" s="57">
        <v>6</v>
      </c>
      <c r="G421" s="74"/>
      <c r="H421" s="191">
        <v>120240</v>
      </c>
      <c r="I421" s="191">
        <v>98240</v>
      </c>
      <c r="J421" s="153">
        <v>98174.57</v>
      </c>
      <c r="K421" s="24">
        <f>J421/I421*100</f>
        <v>99.93339780130293</v>
      </c>
    </row>
    <row r="422" spans="1:11" ht="12" customHeight="1">
      <c r="A422" s="155">
        <v>85215</v>
      </c>
      <c r="B422" s="16"/>
      <c r="C422" s="49" t="s">
        <v>114</v>
      </c>
      <c r="D422" s="18">
        <f>SUM(D423)</f>
        <v>0</v>
      </c>
      <c r="E422" s="18">
        <f>SUM(E423)</f>
        <v>2277</v>
      </c>
      <c r="F422" s="18">
        <f>SUM(F423)</f>
        <v>2172.82</v>
      </c>
      <c r="G422" s="62">
        <f>F422/E422*100</f>
        <v>95.42468159859465</v>
      </c>
      <c r="H422" s="248">
        <f>SUM(H424:H425)</f>
        <v>96000</v>
      </c>
      <c r="I422" s="18">
        <f>SUM(I424:I425)</f>
        <v>104877</v>
      </c>
      <c r="J422" s="18">
        <f>SUM(J424:J425)</f>
        <v>103927.3</v>
      </c>
      <c r="K422" s="18">
        <f>J422/I422*100</f>
        <v>99.09446303765364</v>
      </c>
    </row>
    <row r="423" spans="1:11" ht="48" customHeight="1">
      <c r="A423" s="73"/>
      <c r="B423" s="11">
        <v>2010</v>
      </c>
      <c r="C423" s="238" t="s">
        <v>187</v>
      </c>
      <c r="D423" s="64">
        <v>0</v>
      </c>
      <c r="E423" s="64">
        <v>2277</v>
      </c>
      <c r="F423" s="64">
        <v>2172.82</v>
      </c>
      <c r="G423" s="74">
        <f>F423/E423*100</f>
        <v>95.42468159859465</v>
      </c>
      <c r="H423" s="66"/>
      <c r="I423" s="64"/>
      <c r="J423" s="79"/>
      <c r="K423" s="64"/>
    </row>
    <row r="424" spans="1:11" ht="12.75" customHeight="1">
      <c r="A424" s="86"/>
      <c r="B424" s="34">
        <v>3110</v>
      </c>
      <c r="C424" s="23" t="s">
        <v>110</v>
      </c>
      <c r="D424" s="12"/>
      <c r="E424" s="12"/>
      <c r="F424" s="12"/>
      <c r="G424" s="74"/>
      <c r="H424" s="14">
        <v>96000</v>
      </c>
      <c r="I424" s="12">
        <v>104854</v>
      </c>
      <c r="J424" s="48">
        <v>103913.21</v>
      </c>
      <c r="K424" s="64">
        <f>J424/I424*100</f>
        <v>99.10276193564385</v>
      </c>
    </row>
    <row r="425" spans="1:11" ht="14.25" customHeight="1">
      <c r="A425" s="46"/>
      <c r="B425" s="20">
        <v>4210</v>
      </c>
      <c r="C425" s="47" t="s">
        <v>15</v>
      </c>
      <c r="D425" s="144"/>
      <c r="E425" s="144"/>
      <c r="F425" s="144"/>
      <c r="G425" s="74"/>
      <c r="H425" s="66">
        <v>0</v>
      </c>
      <c r="I425" s="64">
        <v>23</v>
      </c>
      <c r="J425" s="64">
        <v>14.09</v>
      </c>
      <c r="K425" s="64">
        <f>J425/I425*100</f>
        <v>61.26086956521739</v>
      </c>
    </row>
    <row r="426" spans="1:11" ht="14.25" customHeight="1">
      <c r="A426" s="198">
        <v>85216</v>
      </c>
      <c r="B426" s="451" t="s">
        <v>151</v>
      </c>
      <c r="C426" s="452"/>
      <c r="D426" s="58">
        <f>SUM(D427)</f>
        <v>83000</v>
      </c>
      <c r="E426" s="58">
        <f>SUM(E427)</f>
        <v>136670</v>
      </c>
      <c r="F426" s="58">
        <f>SUM(F427)</f>
        <v>135928.82</v>
      </c>
      <c r="G426" s="62">
        <f>F426/E426*100</f>
        <v>99.45768639789274</v>
      </c>
      <c r="H426" s="18">
        <f>SUM(H431)</f>
        <v>83000</v>
      </c>
      <c r="I426" s="18">
        <f>SUM(I431)</f>
        <v>136670</v>
      </c>
      <c r="J426" s="18">
        <f>SUM(J431)</f>
        <v>135928.82</v>
      </c>
      <c r="K426" s="58">
        <f>J426/I426*100</f>
        <v>99.45768639789274</v>
      </c>
    </row>
    <row r="427" spans="1:11" ht="36" customHeight="1">
      <c r="A427" s="432"/>
      <c r="B427" s="36">
        <v>2030</v>
      </c>
      <c r="C427" s="238" t="s">
        <v>211</v>
      </c>
      <c r="D427" s="64">
        <v>83000</v>
      </c>
      <c r="E427" s="64">
        <v>136670</v>
      </c>
      <c r="F427" s="64">
        <v>135928.82</v>
      </c>
      <c r="G427" s="74">
        <f>F427/E427*100</f>
        <v>99.45768639789274</v>
      </c>
      <c r="H427" s="433"/>
      <c r="I427" s="433"/>
      <c r="J427" s="433"/>
      <c r="K427" s="434"/>
    </row>
    <row r="428" spans="1:11" ht="5.25" customHeight="1" thickBot="1">
      <c r="A428" s="185"/>
      <c r="B428" s="421"/>
      <c r="C428" s="413"/>
      <c r="D428" s="87"/>
      <c r="E428" s="87"/>
      <c r="F428" s="87"/>
      <c r="G428" s="87"/>
      <c r="H428" s="186"/>
      <c r="I428" s="186"/>
      <c r="J428" s="186"/>
      <c r="K428" s="186"/>
    </row>
    <row r="429" spans="1:11" ht="12.75" customHeight="1" thickBot="1">
      <c r="A429" s="441" t="s">
        <v>0</v>
      </c>
      <c r="B429" s="443" t="s">
        <v>1</v>
      </c>
      <c r="C429" s="443" t="s">
        <v>2</v>
      </c>
      <c r="D429" s="445" t="s">
        <v>130</v>
      </c>
      <c r="E429" s="446"/>
      <c r="F429" s="446"/>
      <c r="G429" s="447"/>
      <c r="H429" s="448" t="s">
        <v>132</v>
      </c>
      <c r="I429" s="449"/>
      <c r="J429" s="449"/>
      <c r="K429" s="450"/>
    </row>
    <row r="430" spans="1:11" ht="24.75" customHeight="1" thickBot="1">
      <c r="A430" s="442"/>
      <c r="B430" s="444"/>
      <c r="C430" s="444"/>
      <c r="D430" s="1" t="s">
        <v>230</v>
      </c>
      <c r="E430" s="2" t="s">
        <v>284</v>
      </c>
      <c r="F430" s="182" t="s">
        <v>131</v>
      </c>
      <c r="G430" s="2" t="s">
        <v>158</v>
      </c>
      <c r="H430" s="1" t="s">
        <v>230</v>
      </c>
      <c r="I430" s="2" t="s">
        <v>284</v>
      </c>
      <c r="J430" s="3" t="s">
        <v>131</v>
      </c>
      <c r="K430" s="2" t="s">
        <v>158</v>
      </c>
    </row>
    <row r="431" spans="1:11" ht="15.75" customHeight="1">
      <c r="A431" s="46"/>
      <c r="B431" s="20">
        <v>3110</v>
      </c>
      <c r="C431" s="47" t="s">
        <v>110</v>
      </c>
      <c r="D431" s="64"/>
      <c r="E431" s="64"/>
      <c r="F431" s="64"/>
      <c r="G431" s="74"/>
      <c r="H431" s="14">
        <v>83000</v>
      </c>
      <c r="I431" s="12">
        <v>136670</v>
      </c>
      <c r="J431" s="12">
        <v>135928.82</v>
      </c>
      <c r="K431" s="12">
        <f aca="true" t="shared" si="33" ref="K431:K471">J431/I431*100</f>
        <v>99.45768639789274</v>
      </c>
    </row>
    <row r="432" spans="1:11" ht="12.75" customHeight="1">
      <c r="A432" s="198">
        <v>85219</v>
      </c>
      <c r="B432" s="451" t="s">
        <v>115</v>
      </c>
      <c r="C432" s="452"/>
      <c r="D432" s="18">
        <f>SUM(D433)</f>
        <v>108800</v>
      </c>
      <c r="E432" s="18">
        <f>SUM(E433)</f>
        <v>116500</v>
      </c>
      <c r="F432" s="18">
        <f>SUM(F433)</f>
        <v>116333</v>
      </c>
      <c r="G432" s="62">
        <f>F432/E432*100</f>
        <v>99.85665236051501</v>
      </c>
      <c r="H432" s="19">
        <f>SUM(H434:H449)</f>
        <v>361600</v>
      </c>
      <c r="I432" s="19">
        <f>SUM(I434:I449)</f>
        <v>393810</v>
      </c>
      <c r="J432" s="19">
        <f>SUM(J434:J449)</f>
        <v>389904.0400000001</v>
      </c>
      <c r="K432" s="18">
        <f t="shared" si="33"/>
        <v>99.0081612960565</v>
      </c>
    </row>
    <row r="433" spans="1:11" ht="36.75" customHeight="1">
      <c r="A433" s="86"/>
      <c r="B433" s="11">
        <v>2030</v>
      </c>
      <c r="C433" s="237" t="s">
        <v>211</v>
      </c>
      <c r="D433" s="64">
        <v>108800</v>
      </c>
      <c r="E433" s="64">
        <v>116500</v>
      </c>
      <c r="F433" s="64">
        <v>116333</v>
      </c>
      <c r="G433" s="74">
        <f>F433/E433*100</f>
        <v>99.85665236051501</v>
      </c>
      <c r="H433" s="14"/>
      <c r="I433" s="14"/>
      <c r="J433" s="14"/>
      <c r="K433" s="12"/>
    </row>
    <row r="434" spans="1:11" ht="15.75" customHeight="1">
      <c r="A434" s="86"/>
      <c r="B434" s="20">
        <v>3020</v>
      </c>
      <c r="C434" s="42" t="s">
        <v>144</v>
      </c>
      <c r="D434" s="12"/>
      <c r="E434" s="12"/>
      <c r="F434" s="12"/>
      <c r="G434" s="56"/>
      <c r="H434" s="12">
        <v>1200</v>
      </c>
      <c r="I434" s="12">
        <v>900</v>
      </c>
      <c r="J434" s="12">
        <v>900</v>
      </c>
      <c r="K434" s="12">
        <f t="shared" si="33"/>
        <v>100</v>
      </c>
    </row>
    <row r="435" spans="1:11" ht="14.25">
      <c r="A435" s="86"/>
      <c r="B435" s="20">
        <v>4010</v>
      </c>
      <c r="C435" s="47" t="s">
        <v>43</v>
      </c>
      <c r="D435" s="12"/>
      <c r="E435" s="12"/>
      <c r="F435" s="12"/>
      <c r="G435" s="8"/>
      <c r="H435" s="12">
        <v>252292</v>
      </c>
      <c r="I435" s="12">
        <v>274492</v>
      </c>
      <c r="J435" s="12">
        <v>274328.85</v>
      </c>
      <c r="K435" s="12">
        <f t="shared" si="33"/>
        <v>99.94056293079578</v>
      </c>
    </row>
    <row r="436" spans="1:11" ht="12.75" customHeight="1">
      <c r="A436" s="86"/>
      <c r="B436" s="96">
        <v>4040</v>
      </c>
      <c r="C436" s="47" t="s">
        <v>44</v>
      </c>
      <c r="D436" s="12"/>
      <c r="E436" s="12"/>
      <c r="F436" s="12"/>
      <c r="G436" s="13"/>
      <c r="H436" s="12">
        <v>19838</v>
      </c>
      <c r="I436" s="12">
        <v>19838</v>
      </c>
      <c r="J436" s="12">
        <v>19837.64</v>
      </c>
      <c r="K436" s="12">
        <f t="shared" si="33"/>
        <v>99.99818530093759</v>
      </c>
    </row>
    <row r="437" spans="1:11" ht="14.25">
      <c r="A437" s="86"/>
      <c r="B437" s="20">
        <v>4110</v>
      </c>
      <c r="C437" s="47" t="s">
        <v>45</v>
      </c>
      <c r="D437" s="12"/>
      <c r="E437" s="12"/>
      <c r="F437" s="12"/>
      <c r="G437" s="13"/>
      <c r="H437" s="12">
        <v>49210</v>
      </c>
      <c r="I437" s="12">
        <v>54260</v>
      </c>
      <c r="J437" s="12">
        <v>53923.33</v>
      </c>
      <c r="K437" s="12">
        <f t="shared" si="33"/>
        <v>99.37952451161077</v>
      </c>
    </row>
    <row r="438" spans="1:11" ht="13.5" customHeight="1">
      <c r="A438" s="86"/>
      <c r="B438" s="20">
        <v>4120</v>
      </c>
      <c r="C438" s="47" t="s">
        <v>46</v>
      </c>
      <c r="D438" s="12"/>
      <c r="E438" s="12"/>
      <c r="F438" s="12"/>
      <c r="G438" s="13"/>
      <c r="H438" s="12">
        <v>1660</v>
      </c>
      <c r="I438" s="12">
        <v>3110</v>
      </c>
      <c r="J438" s="12">
        <v>2746</v>
      </c>
      <c r="K438" s="12">
        <f t="shared" si="33"/>
        <v>88.29581993569133</v>
      </c>
    </row>
    <row r="439" spans="1:11" ht="13.5" customHeight="1">
      <c r="A439" s="86"/>
      <c r="B439" s="20">
        <v>4210</v>
      </c>
      <c r="C439" s="47" t="s">
        <v>15</v>
      </c>
      <c r="D439" s="12"/>
      <c r="E439" s="12"/>
      <c r="F439" s="12"/>
      <c r="G439" s="13"/>
      <c r="H439" s="12">
        <v>3200</v>
      </c>
      <c r="I439" s="12">
        <v>3590</v>
      </c>
      <c r="J439" s="12">
        <v>3589.21</v>
      </c>
      <c r="K439" s="12">
        <f t="shared" si="33"/>
        <v>99.97799442896937</v>
      </c>
    </row>
    <row r="440" spans="1:11" ht="12.75" customHeight="1">
      <c r="A440" s="133"/>
      <c r="B440" s="20">
        <v>4260</v>
      </c>
      <c r="C440" s="47" t="s">
        <v>16</v>
      </c>
      <c r="D440" s="12"/>
      <c r="E440" s="12"/>
      <c r="F440" s="12"/>
      <c r="G440" s="13"/>
      <c r="H440" s="12">
        <v>3680</v>
      </c>
      <c r="I440" s="12">
        <v>4380</v>
      </c>
      <c r="J440" s="12">
        <v>3178.76</v>
      </c>
      <c r="K440" s="12">
        <f t="shared" si="33"/>
        <v>72.5744292237443</v>
      </c>
    </row>
    <row r="441" spans="1:11" ht="14.25">
      <c r="A441" s="86"/>
      <c r="B441" s="34">
        <v>4270</v>
      </c>
      <c r="C441" s="23" t="s">
        <v>17</v>
      </c>
      <c r="D441" s="24"/>
      <c r="E441" s="24"/>
      <c r="F441" s="24"/>
      <c r="G441" s="25"/>
      <c r="H441" s="24">
        <v>500</v>
      </c>
      <c r="I441" s="24">
        <v>150</v>
      </c>
      <c r="J441" s="24">
        <v>0</v>
      </c>
      <c r="K441" s="24">
        <f t="shared" si="33"/>
        <v>0</v>
      </c>
    </row>
    <row r="442" spans="1:11" ht="15" customHeight="1">
      <c r="A442" s="86"/>
      <c r="B442" s="20">
        <v>4280</v>
      </c>
      <c r="C442" s="47" t="s">
        <v>54</v>
      </c>
      <c r="D442" s="12"/>
      <c r="E442" s="12"/>
      <c r="F442" s="12"/>
      <c r="G442" s="13"/>
      <c r="H442" s="64">
        <v>240</v>
      </c>
      <c r="I442" s="64">
        <v>200</v>
      </c>
      <c r="J442" s="64">
        <v>160</v>
      </c>
      <c r="K442" s="64">
        <f t="shared" si="33"/>
        <v>80</v>
      </c>
    </row>
    <row r="443" spans="1:11" ht="14.25" customHeight="1">
      <c r="A443" s="86"/>
      <c r="B443" s="96">
        <v>4300</v>
      </c>
      <c r="C443" s="47" t="s">
        <v>5</v>
      </c>
      <c r="D443" s="12"/>
      <c r="E443" s="12"/>
      <c r="F443" s="12"/>
      <c r="G443" s="13"/>
      <c r="H443" s="12">
        <v>16150</v>
      </c>
      <c r="I443" s="12">
        <v>18950</v>
      </c>
      <c r="J443" s="12">
        <v>18055.24</v>
      </c>
      <c r="K443" s="64">
        <f t="shared" si="33"/>
        <v>95.27831134564644</v>
      </c>
    </row>
    <row r="444" spans="1:11" ht="14.25">
      <c r="A444" s="133"/>
      <c r="B444" s="51">
        <v>4360</v>
      </c>
      <c r="C444" s="22" t="s">
        <v>181</v>
      </c>
      <c r="D444" s="30"/>
      <c r="E444" s="30"/>
      <c r="F444" s="30"/>
      <c r="G444" s="8"/>
      <c r="H444" s="64">
        <v>3383</v>
      </c>
      <c r="I444" s="64">
        <v>3190</v>
      </c>
      <c r="J444" s="64">
        <v>2711.28</v>
      </c>
      <c r="K444" s="64">
        <f t="shared" si="33"/>
        <v>84.99310344827586</v>
      </c>
    </row>
    <row r="445" spans="1:11" ht="13.5" customHeight="1">
      <c r="A445" s="133"/>
      <c r="B445" s="20">
        <v>4410</v>
      </c>
      <c r="C445" s="47" t="s">
        <v>47</v>
      </c>
      <c r="D445" s="12"/>
      <c r="E445" s="12"/>
      <c r="F445" s="12"/>
      <c r="G445" s="13"/>
      <c r="H445" s="66">
        <v>500</v>
      </c>
      <c r="I445" s="66">
        <v>600</v>
      </c>
      <c r="J445" s="64">
        <v>581.4</v>
      </c>
      <c r="K445" s="64">
        <f t="shared" si="33"/>
        <v>96.89999999999999</v>
      </c>
    </row>
    <row r="446" spans="1:11" ht="13.5" customHeight="1">
      <c r="A446" s="86"/>
      <c r="B446" s="20">
        <v>4430</v>
      </c>
      <c r="C446" s="47" t="s">
        <v>10</v>
      </c>
      <c r="D446" s="12"/>
      <c r="E446" s="12"/>
      <c r="F446" s="12"/>
      <c r="G446" s="13"/>
      <c r="H446" s="66">
        <v>960</v>
      </c>
      <c r="I446" s="66">
        <v>740</v>
      </c>
      <c r="J446" s="64">
        <v>644</v>
      </c>
      <c r="K446" s="64">
        <f>J446/I446*100</f>
        <v>87.02702702702703</v>
      </c>
    </row>
    <row r="447" spans="1:11" ht="15" customHeight="1">
      <c r="A447" s="86"/>
      <c r="B447" s="20">
        <v>4440</v>
      </c>
      <c r="C447" s="42" t="s">
        <v>56</v>
      </c>
      <c r="D447" s="12"/>
      <c r="E447" s="12"/>
      <c r="F447" s="12"/>
      <c r="G447" s="13"/>
      <c r="H447" s="66">
        <v>6291</v>
      </c>
      <c r="I447" s="66">
        <v>6984</v>
      </c>
      <c r="J447" s="64">
        <v>6983.53</v>
      </c>
      <c r="K447" s="64">
        <f t="shared" si="33"/>
        <v>99.99327033218786</v>
      </c>
    </row>
    <row r="448" spans="1:11" ht="25.5" customHeight="1">
      <c r="A448" s="133"/>
      <c r="B448" s="20">
        <v>4520</v>
      </c>
      <c r="C448" s="98" t="s">
        <v>149</v>
      </c>
      <c r="D448" s="64"/>
      <c r="E448" s="64"/>
      <c r="F448" s="64"/>
      <c r="G448" s="74"/>
      <c r="H448" s="66">
        <v>696</v>
      </c>
      <c r="I448" s="66">
        <v>856</v>
      </c>
      <c r="J448" s="64">
        <v>696</v>
      </c>
      <c r="K448" s="64">
        <f t="shared" si="33"/>
        <v>81.30841121495327</v>
      </c>
    </row>
    <row r="449" spans="1:11" ht="24" customHeight="1">
      <c r="A449" s="133"/>
      <c r="B449" s="20">
        <v>4700</v>
      </c>
      <c r="C449" s="42" t="s">
        <v>49</v>
      </c>
      <c r="D449" s="64"/>
      <c r="E449" s="64"/>
      <c r="F449" s="64"/>
      <c r="G449" s="74"/>
      <c r="H449" s="66">
        <v>1800</v>
      </c>
      <c r="I449" s="66">
        <v>1570</v>
      </c>
      <c r="J449" s="64">
        <v>1568.8</v>
      </c>
      <c r="K449" s="64">
        <f t="shared" si="33"/>
        <v>99.92356687898088</v>
      </c>
    </row>
    <row r="450" spans="1:11" ht="16.5" customHeight="1">
      <c r="A450" s="198">
        <v>85228</v>
      </c>
      <c r="B450" s="470" t="s">
        <v>116</v>
      </c>
      <c r="C450" s="471"/>
      <c r="D450" s="58">
        <f>SUM(D451:D452)</f>
        <v>3400</v>
      </c>
      <c r="E450" s="58">
        <f>SUM(E451:E452)</f>
        <v>12100</v>
      </c>
      <c r="F450" s="58">
        <f>SUM(F451:F452)</f>
        <v>9583.2</v>
      </c>
      <c r="G450" s="62">
        <f>F450/E450*100</f>
        <v>79.2</v>
      </c>
      <c r="H450" s="67">
        <f>SUM(H453)</f>
        <v>15800</v>
      </c>
      <c r="I450" s="67">
        <f>SUM(I453)</f>
        <v>15100</v>
      </c>
      <c r="J450" s="67">
        <f>SUM(J453)</f>
        <v>13707</v>
      </c>
      <c r="K450" s="58">
        <f t="shared" si="33"/>
        <v>90.7748344370861</v>
      </c>
    </row>
    <row r="451" spans="1:11" ht="13.5" customHeight="1">
      <c r="A451" s="479"/>
      <c r="B451" s="10" t="s">
        <v>32</v>
      </c>
      <c r="C451" s="47" t="s">
        <v>33</v>
      </c>
      <c r="D451" s="64">
        <v>3400</v>
      </c>
      <c r="E451" s="64">
        <v>0</v>
      </c>
      <c r="F451" s="64">
        <v>0</v>
      </c>
      <c r="G451" s="379" t="s">
        <v>212</v>
      </c>
      <c r="H451" s="67"/>
      <c r="I451" s="67"/>
      <c r="J451" s="67"/>
      <c r="K451" s="58"/>
    </row>
    <row r="452" spans="1:11" ht="13.5" customHeight="1">
      <c r="A452" s="481"/>
      <c r="B452" s="10" t="s">
        <v>152</v>
      </c>
      <c r="C452" s="47" t="s">
        <v>153</v>
      </c>
      <c r="D452" s="64">
        <v>0</v>
      </c>
      <c r="E452" s="64">
        <v>12100</v>
      </c>
      <c r="F452" s="64">
        <v>9583.2</v>
      </c>
      <c r="G452" s="74">
        <f>F452/E452*100</f>
        <v>79.2</v>
      </c>
      <c r="H452" s="67"/>
      <c r="I452" s="67"/>
      <c r="J452" s="67"/>
      <c r="K452" s="58"/>
    </row>
    <row r="453" spans="1:11" ht="15" customHeight="1">
      <c r="A453" s="480"/>
      <c r="B453" s="20">
        <v>4300</v>
      </c>
      <c r="C453" s="47" t="s">
        <v>5</v>
      </c>
      <c r="D453" s="64"/>
      <c r="E453" s="64"/>
      <c r="F453" s="64"/>
      <c r="G453" s="74"/>
      <c r="H453" s="66">
        <v>15800</v>
      </c>
      <c r="I453" s="66">
        <v>15100</v>
      </c>
      <c r="J453" s="64">
        <v>13707</v>
      </c>
      <c r="K453" s="64">
        <f>J453/I453*100</f>
        <v>90.7748344370861</v>
      </c>
    </row>
    <row r="454" spans="1:11" ht="14.25" customHeight="1">
      <c r="A454" s="302">
        <v>85230</v>
      </c>
      <c r="B454" s="451" t="s">
        <v>271</v>
      </c>
      <c r="C454" s="452"/>
      <c r="D454" s="58">
        <f>D455</f>
        <v>55000</v>
      </c>
      <c r="E454" s="58">
        <f>E455</f>
        <v>67000</v>
      </c>
      <c r="F454" s="58">
        <f>F455</f>
        <v>67000</v>
      </c>
      <c r="G454" s="62">
        <f>F454/E454*100</f>
        <v>100</v>
      </c>
      <c r="H454" s="67">
        <f>SUM(H456:H462)</f>
        <v>103760</v>
      </c>
      <c r="I454" s="67">
        <f>SUM(I456:I462)</f>
        <v>128760</v>
      </c>
      <c r="J454" s="67">
        <f>SUM(J456:J462)</f>
        <v>128751.66</v>
      </c>
      <c r="K454" s="58">
        <f aca="true" t="shared" si="34" ref="K454:K463">J454/I454*100</f>
        <v>99.993522833178</v>
      </c>
    </row>
    <row r="455" spans="1:11" ht="36.75" customHeight="1">
      <c r="A455" s="104"/>
      <c r="B455" s="105">
        <v>2030</v>
      </c>
      <c r="C455" s="238" t="s">
        <v>213</v>
      </c>
      <c r="D455" s="64">
        <v>55000</v>
      </c>
      <c r="E455" s="64">
        <v>67000</v>
      </c>
      <c r="F455" s="64">
        <v>67000</v>
      </c>
      <c r="G455" s="74">
        <f>F455/E455*100</f>
        <v>100</v>
      </c>
      <c r="H455" s="66"/>
      <c r="I455" s="66"/>
      <c r="J455" s="66"/>
      <c r="K455" s="64"/>
    </row>
    <row r="456" spans="1:11" ht="15" customHeight="1">
      <c r="A456" s="89"/>
      <c r="B456" s="214">
        <v>3110</v>
      </c>
      <c r="C456" s="238" t="s">
        <v>110</v>
      </c>
      <c r="D456" s="64"/>
      <c r="E456" s="64"/>
      <c r="F456" s="64"/>
      <c r="G456" s="74"/>
      <c r="H456" s="66">
        <v>95760</v>
      </c>
      <c r="I456" s="66">
        <v>120760</v>
      </c>
      <c r="J456" s="66">
        <v>120760</v>
      </c>
      <c r="K456" s="64">
        <f t="shared" si="34"/>
        <v>100</v>
      </c>
    </row>
    <row r="457" spans="1:11" ht="13.5" customHeight="1">
      <c r="A457" s="301"/>
      <c r="B457" s="214">
        <v>4210</v>
      </c>
      <c r="C457" s="238" t="s">
        <v>15</v>
      </c>
      <c r="D457" s="64"/>
      <c r="E457" s="64"/>
      <c r="F457" s="64"/>
      <c r="G457" s="74"/>
      <c r="H457" s="66">
        <v>1000</v>
      </c>
      <c r="I457" s="66">
        <v>1220</v>
      </c>
      <c r="J457" s="66">
        <v>1212.06</v>
      </c>
      <c r="K457" s="64">
        <f t="shared" si="34"/>
        <v>99.34918032786885</v>
      </c>
    </row>
    <row r="458" spans="1:11" ht="14.25" customHeight="1">
      <c r="A458" s="398"/>
      <c r="B458" s="214">
        <v>4260</v>
      </c>
      <c r="C458" s="238" t="s">
        <v>16</v>
      </c>
      <c r="D458" s="64"/>
      <c r="E458" s="64"/>
      <c r="F458" s="64"/>
      <c r="G458" s="74"/>
      <c r="H458" s="66">
        <v>6090</v>
      </c>
      <c r="I458" s="66">
        <v>5870</v>
      </c>
      <c r="J458" s="66">
        <v>5869.6</v>
      </c>
      <c r="K458" s="64">
        <f t="shared" si="34"/>
        <v>99.99318568994889</v>
      </c>
    </row>
    <row r="459" spans="1:11" ht="4.5" customHeight="1" thickBot="1">
      <c r="A459" s="411"/>
      <c r="B459" s="80"/>
      <c r="C459" s="413"/>
      <c r="D459" s="87"/>
      <c r="E459" s="87"/>
      <c r="F459" s="87"/>
      <c r="G459" s="87"/>
      <c r="H459" s="87"/>
      <c r="I459" s="87"/>
      <c r="J459" s="87"/>
      <c r="K459" s="87"/>
    </row>
    <row r="460" spans="1:11" ht="15.75" customHeight="1" thickBot="1">
      <c r="A460" s="441" t="s">
        <v>0</v>
      </c>
      <c r="B460" s="443" t="s">
        <v>1</v>
      </c>
      <c r="C460" s="443" t="s">
        <v>2</v>
      </c>
      <c r="D460" s="445" t="s">
        <v>130</v>
      </c>
      <c r="E460" s="446"/>
      <c r="F460" s="446"/>
      <c r="G460" s="447"/>
      <c r="H460" s="448" t="s">
        <v>132</v>
      </c>
      <c r="I460" s="449"/>
      <c r="J460" s="449"/>
      <c r="K460" s="450"/>
    </row>
    <row r="461" spans="1:11" ht="24.75" customHeight="1" thickBot="1">
      <c r="A461" s="442"/>
      <c r="B461" s="444"/>
      <c r="C461" s="444"/>
      <c r="D461" s="1" t="s">
        <v>230</v>
      </c>
      <c r="E461" s="2" t="s">
        <v>284</v>
      </c>
      <c r="F461" s="182" t="s">
        <v>131</v>
      </c>
      <c r="G461" s="2" t="s">
        <v>158</v>
      </c>
      <c r="H461" s="1" t="s">
        <v>230</v>
      </c>
      <c r="I461" s="2" t="s">
        <v>284</v>
      </c>
      <c r="J461" s="3" t="s">
        <v>131</v>
      </c>
      <c r="K461" s="2" t="s">
        <v>158</v>
      </c>
    </row>
    <row r="462" spans="1:11" ht="24" customHeight="1">
      <c r="A462" s="304"/>
      <c r="B462" s="214">
        <v>4520</v>
      </c>
      <c r="C462" s="238" t="s">
        <v>149</v>
      </c>
      <c r="D462" s="64"/>
      <c r="E462" s="64"/>
      <c r="F462" s="64"/>
      <c r="G462" s="74"/>
      <c r="H462" s="66">
        <v>910</v>
      </c>
      <c r="I462" s="66">
        <v>910</v>
      </c>
      <c r="J462" s="66">
        <v>910</v>
      </c>
      <c r="K462" s="64">
        <f t="shared" si="34"/>
        <v>100</v>
      </c>
    </row>
    <row r="463" spans="1:11" ht="15.75" customHeight="1">
      <c r="A463" s="303">
        <v>85295</v>
      </c>
      <c r="B463" s="451" t="s">
        <v>9</v>
      </c>
      <c r="C463" s="452"/>
      <c r="D463" s="58"/>
      <c r="E463" s="58">
        <f>SUM(E464:E465)</f>
        <v>93991</v>
      </c>
      <c r="F463" s="58">
        <f>SUM(F464:F465)</f>
        <v>2250</v>
      </c>
      <c r="G463" s="62">
        <f>F463/E463*100</f>
        <v>2.393846219318871</v>
      </c>
      <c r="H463" s="67">
        <f>SUM(H466:H467)</f>
        <v>8640</v>
      </c>
      <c r="I463" s="67">
        <f>SUM(I466:I467)</f>
        <v>148381</v>
      </c>
      <c r="J463" s="67">
        <f>SUM(J466:J467)</f>
        <v>30145.2</v>
      </c>
      <c r="K463" s="58">
        <f t="shared" si="34"/>
        <v>20.316078204082732</v>
      </c>
    </row>
    <row r="464" spans="1:11" ht="47.25" customHeight="1">
      <c r="A464" s="154"/>
      <c r="B464" s="10" t="s">
        <v>11</v>
      </c>
      <c r="C464" s="401" t="s">
        <v>270</v>
      </c>
      <c r="D464" s="58"/>
      <c r="E464" s="58">
        <v>2250</v>
      </c>
      <c r="F464" s="58">
        <v>2250</v>
      </c>
      <c r="G464" s="74">
        <f>F464/E464*100</f>
        <v>100</v>
      </c>
      <c r="H464" s="67"/>
      <c r="I464" s="67"/>
      <c r="J464" s="67"/>
      <c r="K464" s="67"/>
    </row>
    <row r="465" spans="1:11" ht="39.75" customHeight="1">
      <c r="A465" s="154"/>
      <c r="B465" s="10" t="s">
        <v>296</v>
      </c>
      <c r="C465" s="401" t="s">
        <v>302</v>
      </c>
      <c r="D465" s="58"/>
      <c r="E465" s="58">
        <v>91741</v>
      </c>
      <c r="F465" s="64">
        <v>0</v>
      </c>
      <c r="G465" s="74">
        <f>F465/E465*100</f>
        <v>0</v>
      </c>
      <c r="H465" s="67"/>
      <c r="I465" s="67"/>
      <c r="J465" s="67"/>
      <c r="K465" s="67"/>
    </row>
    <row r="466" spans="1:11" ht="12.75" customHeight="1">
      <c r="A466" s="132"/>
      <c r="B466" s="47">
        <v>3110</v>
      </c>
      <c r="C466" s="47" t="s">
        <v>110</v>
      </c>
      <c r="D466" s="64"/>
      <c r="E466" s="64"/>
      <c r="F466" s="64"/>
      <c r="G466" s="74"/>
      <c r="H466" s="66">
        <v>8640</v>
      </c>
      <c r="I466" s="66">
        <v>8640</v>
      </c>
      <c r="J466" s="64">
        <v>7144.2</v>
      </c>
      <c r="K466" s="64">
        <f t="shared" si="33"/>
        <v>82.6875</v>
      </c>
    </row>
    <row r="467" spans="1:11" ht="15.75" customHeight="1" thickBot="1">
      <c r="A467" s="322"/>
      <c r="B467" s="400">
        <v>6050</v>
      </c>
      <c r="C467" s="400" t="s">
        <v>21</v>
      </c>
      <c r="D467" s="177"/>
      <c r="E467" s="107"/>
      <c r="F467" s="107"/>
      <c r="G467" s="239"/>
      <c r="H467" s="224">
        <v>0</v>
      </c>
      <c r="I467" s="224">
        <v>139741</v>
      </c>
      <c r="J467" s="87">
        <v>23001</v>
      </c>
      <c r="K467" s="64">
        <f t="shared" si="33"/>
        <v>16.45973622630438</v>
      </c>
    </row>
    <row r="468" spans="1:11" ht="24" customHeight="1" thickBot="1">
      <c r="A468" s="39">
        <v>853</v>
      </c>
      <c r="B468" s="500" t="s">
        <v>117</v>
      </c>
      <c r="C468" s="501"/>
      <c r="D468" s="225"/>
      <c r="E468" s="226"/>
      <c r="F468" s="226"/>
      <c r="G468" s="227"/>
      <c r="H468" s="228">
        <f>SUM(H469)</f>
        <v>12000</v>
      </c>
      <c r="I468" s="228">
        <f>SUM(I469)</f>
        <v>12000</v>
      </c>
      <c r="J468" s="59">
        <f>SUM(J469)</f>
        <v>11800</v>
      </c>
      <c r="K468" s="60">
        <f t="shared" si="33"/>
        <v>98.33333333333333</v>
      </c>
    </row>
    <row r="469" spans="1:11" ht="14.25" customHeight="1">
      <c r="A469" s="189">
        <v>85395</v>
      </c>
      <c r="B469" s="466" t="s">
        <v>9</v>
      </c>
      <c r="C469" s="467"/>
      <c r="D469" s="58"/>
      <c r="E469" s="58"/>
      <c r="F469" s="58"/>
      <c r="G469" s="68"/>
      <c r="H469" s="70">
        <f>SUM(H471)</f>
        <v>12000</v>
      </c>
      <c r="I469" s="70">
        <f>SUM(I471)</f>
        <v>12000</v>
      </c>
      <c r="J469" s="70">
        <f>SUM(J471)</f>
        <v>11800</v>
      </c>
      <c r="K469" s="70">
        <f t="shared" si="33"/>
        <v>98.33333333333333</v>
      </c>
    </row>
    <row r="470" spans="1:11" ht="47.25" customHeight="1">
      <c r="A470" s="73"/>
      <c r="B470" s="377" t="s">
        <v>11</v>
      </c>
      <c r="C470" s="401" t="s">
        <v>270</v>
      </c>
      <c r="D470" s="85"/>
      <c r="E470" s="85"/>
      <c r="F470" s="85"/>
      <c r="G470" s="74"/>
      <c r="H470" s="130"/>
      <c r="I470" s="130"/>
      <c r="J470" s="130"/>
      <c r="K470" s="130"/>
    </row>
    <row r="471" spans="1:11" ht="36.75" customHeight="1" thickBot="1">
      <c r="A471" s="368"/>
      <c r="B471" s="20">
        <v>2820</v>
      </c>
      <c r="C471" s="103" t="s">
        <v>25</v>
      </c>
      <c r="D471" s="85"/>
      <c r="E471" s="85"/>
      <c r="F471" s="85"/>
      <c r="G471" s="239"/>
      <c r="H471" s="57">
        <v>12000</v>
      </c>
      <c r="I471" s="57">
        <v>12000</v>
      </c>
      <c r="J471" s="57">
        <v>11800</v>
      </c>
      <c r="K471" s="57">
        <f t="shared" si="33"/>
        <v>98.33333333333333</v>
      </c>
    </row>
    <row r="472" spans="1:11" ht="15.75" customHeight="1" thickBot="1">
      <c r="A472" s="219">
        <v>854</v>
      </c>
      <c r="B472" s="459" t="s">
        <v>118</v>
      </c>
      <c r="C472" s="460"/>
      <c r="D472" s="228">
        <f>SUM(D481)</f>
        <v>0</v>
      </c>
      <c r="E472" s="228">
        <f>SUM(E481)</f>
        <v>64414</v>
      </c>
      <c r="F472" s="60">
        <f>SUM(F481)</f>
        <v>61892</v>
      </c>
      <c r="G472" s="77">
        <f>F472/E472*100</f>
        <v>96.08470208339803</v>
      </c>
      <c r="H472" s="228">
        <f>SUM(H473+H481+H489+H491+H493)</f>
        <v>153587</v>
      </c>
      <c r="I472" s="228">
        <f>SUM(I473+I481+I489+I491+I493)</f>
        <v>228701</v>
      </c>
      <c r="J472" s="59">
        <f>SUM(J473+J481+J489+J491+J493)</f>
        <v>220811.23</v>
      </c>
      <c r="K472" s="60">
        <f>J472/I472*100</f>
        <v>96.550181241009</v>
      </c>
    </row>
    <row r="473" spans="1:11" ht="13.5" customHeight="1">
      <c r="A473" s="223">
        <v>85401</v>
      </c>
      <c r="B473" s="466" t="s">
        <v>119</v>
      </c>
      <c r="C473" s="467"/>
      <c r="D473" s="70"/>
      <c r="E473" s="70"/>
      <c r="F473" s="70"/>
      <c r="G473" s="352"/>
      <c r="H473" s="83">
        <f>SUM(H474:H480)</f>
        <v>106787</v>
      </c>
      <c r="I473" s="83">
        <f>SUM(I474:I480)</f>
        <v>106787</v>
      </c>
      <c r="J473" s="83">
        <f>SUM(J474:J480)</f>
        <v>106165.32000000002</v>
      </c>
      <c r="K473" s="70">
        <f>J473/I473*100</f>
        <v>99.41783175854741</v>
      </c>
    </row>
    <row r="474" spans="1:11" ht="13.5" customHeight="1">
      <c r="A474" s="107"/>
      <c r="B474" s="96">
        <v>4010</v>
      </c>
      <c r="C474" s="47" t="s">
        <v>43</v>
      </c>
      <c r="D474" s="64"/>
      <c r="E474" s="64"/>
      <c r="F474" s="64"/>
      <c r="G474" s="74"/>
      <c r="H474" s="79">
        <v>81481</v>
      </c>
      <c r="I474" s="79">
        <v>81481</v>
      </c>
      <c r="J474" s="64">
        <v>81450.33</v>
      </c>
      <c r="K474" s="64">
        <f aca="true" t="shared" si="35" ref="K474:K481">J474/I474*100</f>
        <v>99.96235932303237</v>
      </c>
    </row>
    <row r="475" spans="1:11" ht="13.5" customHeight="1">
      <c r="A475" s="107"/>
      <c r="B475" s="96">
        <v>4040</v>
      </c>
      <c r="C475" s="47" t="s">
        <v>44</v>
      </c>
      <c r="D475" s="64"/>
      <c r="E475" s="64"/>
      <c r="F475" s="64"/>
      <c r="G475" s="68"/>
      <c r="H475" s="64">
        <v>4463</v>
      </c>
      <c r="I475" s="64">
        <v>4463</v>
      </c>
      <c r="J475" s="64">
        <v>4267.43</v>
      </c>
      <c r="K475" s="64">
        <f t="shared" si="35"/>
        <v>95.6179699753529</v>
      </c>
    </row>
    <row r="476" spans="1:11" ht="14.25" customHeight="1">
      <c r="A476" s="107"/>
      <c r="B476" s="96">
        <v>4110</v>
      </c>
      <c r="C476" s="47" t="s">
        <v>45</v>
      </c>
      <c r="D476" s="64"/>
      <c r="E476" s="64"/>
      <c r="F476" s="64"/>
      <c r="G476" s="68"/>
      <c r="H476" s="64">
        <v>13950</v>
      </c>
      <c r="I476" s="64">
        <v>13950</v>
      </c>
      <c r="J476" s="64">
        <v>13943.98</v>
      </c>
      <c r="K476" s="64">
        <f t="shared" si="35"/>
        <v>99.9568458781362</v>
      </c>
    </row>
    <row r="477" spans="1:11" ht="13.5" customHeight="1">
      <c r="A477" s="107"/>
      <c r="B477" s="96">
        <v>4120</v>
      </c>
      <c r="C477" s="47" t="s">
        <v>46</v>
      </c>
      <c r="D477" s="64"/>
      <c r="E477" s="64"/>
      <c r="F477" s="64"/>
      <c r="G477" s="68"/>
      <c r="H477" s="64">
        <v>2106</v>
      </c>
      <c r="I477" s="64">
        <v>2106</v>
      </c>
      <c r="J477" s="64">
        <v>1720.71</v>
      </c>
      <c r="K477" s="64">
        <f t="shared" si="35"/>
        <v>81.7051282051282</v>
      </c>
    </row>
    <row r="478" spans="1:11" ht="15" customHeight="1">
      <c r="A478" s="107"/>
      <c r="B478" s="96">
        <v>4210</v>
      </c>
      <c r="C478" s="47" t="s">
        <v>15</v>
      </c>
      <c r="D478" s="64"/>
      <c r="E478" s="64"/>
      <c r="F478" s="64"/>
      <c r="G478" s="68"/>
      <c r="H478" s="64">
        <v>456</v>
      </c>
      <c r="I478" s="64">
        <v>456</v>
      </c>
      <c r="J478" s="64">
        <v>456</v>
      </c>
      <c r="K478" s="64">
        <f t="shared" si="35"/>
        <v>100</v>
      </c>
    </row>
    <row r="479" spans="1:11" ht="14.25" customHeight="1">
      <c r="A479" s="130"/>
      <c r="B479" s="96">
        <v>4240</v>
      </c>
      <c r="C479" s="42" t="s">
        <v>197</v>
      </c>
      <c r="D479" s="58"/>
      <c r="E479" s="58"/>
      <c r="F479" s="58"/>
      <c r="G479" s="68"/>
      <c r="H479" s="66">
        <v>500</v>
      </c>
      <c r="I479" s="66">
        <v>500</v>
      </c>
      <c r="J479" s="66">
        <v>495.96</v>
      </c>
      <c r="K479" s="64">
        <f t="shared" si="35"/>
        <v>99.192</v>
      </c>
    </row>
    <row r="480" spans="1:11" ht="17.25" customHeight="1">
      <c r="A480" s="70"/>
      <c r="B480" s="96">
        <v>4440</v>
      </c>
      <c r="C480" s="42" t="s">
        <v>56</v>
      </c>
      <c r="D480" s="58"/>
      <c r="E480" s="64"/>
      <c r="F480" s="64"/>
      <c r="G480" s="68"/>
      <c r="H480" s="66">
        <v>3831</v>
      </c>
      <c r="I480" s="66">
        <v>3831</v>
      </c>
      <c r="J480" s="64">
        <v>3830.91</v>
      </c>
      <c r="K480" s="64">
        <f t="shared" si="35"/>
        <v>99.99765074393109</v>
      </c>
    </row>
    <row r="481" spans="1:11" ht="15" customHeight="1">
      <c r="A481" s="198">
        <v>85415</v>
      </c>
      <c r="B481" s="451" t="s">
        <v>244</v>
      </c>
      <c r="C481" s="452"/>
      <c r="D481" s="58">
        <f>SUM(D482)</f>
        <v>0</v>
      </c>
      <c r="E481" s="58">
        <f>SUM(E482:E486)</f>
        <v>64414</v>
      </c>
      <c r="F481" s="58">
        <f>SUM(F482:F486)</f>
        <v>61892</v>
      </c>
      <c r="G481" s="76">
        <f>F481/E481*100</f>
        <v>96.08470208339803</v>
      </c>
      <c r="H481" s="67">
        <f>H487</f>
        <v>15000</v>
      </c>
      <c r="I481" s="67">
        <f>SUM(I487:I488)</f>
        <v>80114</v>
      </c>
      <c r="J481" s="67">
        <f>SUM(J487:J488)</f>
        <v>76812</v>
      </c>
      <c r="K481" s="58">
        <f t="shared" si="35"/>
        <v>95.87837331802181</v>
      </c>
    </row>
    <row r="482" spans="1:11" ht="38.25" customHeight="1">
      <c r="A482" s="423"/>
      <c r="B482" s="11">
        <v>2030</v>
      </c>
      <c r="C482" s="238" t="s">
        <v>211</v>
      </c>
      <c r="D482" s="64">
        <v>0</v>
      </c>
      <c r="E482" s="64">
        <v>62074</v>
      </c>
      <c r="F482" s="64">
        <v>59642</v>
      </c>
      <c r="G482" s="74">
        <f>F482/E482*100</f>
        <v>96.08209556335986</v>
      </c>
      <c r="H482" s="67"/>
      <c r="I482" s="67"/>
      <c r="J482" s="67"/>
      <c r="K482" s="64"/>
    </row>
    <row r="483" spans="1:11" ht="4.5" customHeight="1" thickBot="1">
      <c r="A483" s="424"/>
      <c r="B483" s="406"/>
      <c r="C483" s="413"/>
      <c r="D483" s="87"/>
      <c r="E483" s="87"/>
      <c r="F483" s="87"/>
      <c r="G483" s="87"/>
      <c r="H483" s="410"/>
      <c r="I483" s="410"/>
      <c r="J483" s="410"/>
      <c r="K483" s="87"/>
    </row>
    <row r="484" spans="1:11" ht="13.5" customHeight="1" thickBot="1">
      <c r="A484" s="441" t="s">
        <v>0</v>
      </c>
      <c r="B484" s="443" t="s">
        <v>1</v>
      </c>
      <c r="C484" s="443" t="s">
        <v>2</v>
      </c>
      <c r="D484" s="445" t="s">
        <v>130</v>
      </c>
      <c r="E484" s="446"/>
      <c r="F484" s="446"/>
      <c r="G484" s="447"/>
      <c r="H484" s="448" t="s">
        <v>132</v>
      </c>
      <c r="I484" s="449"/>
      <c r="J484" s="449"/>
      <c r="K484" s="450"/>
    </row>
    <row r="485" spans="1:11" ht="24.75" customHeight="1" thickBot="1">
      <c r="A485" s="442"/>
      <c r="B485" s="444"/>
      <c r="C485" s="444"/>
      <c r="D485" s="1" t="s">
        <v>230</v>
      </c>
      <c r="E485" s="2" t="s">
        <v>284</v>
      </c>
      <c r="F485" s="182" t="s">
        <v>131</v>
      </c>
      <c r="G485" s="2" t="s">
        <v>158</v>
      </c>
      <c r="H485" s="1" t="s">
        <v>230</v>
      </c>
      <c r="I485" s="2" t="s">
        <v>284</v>
      </c>
      <c r="J485" s="3" t="s">
        <v>131</v>
      </c>
      <c r="K485" s="2" t="s">
        <v>158</v>
      </c>
    </row>
    <row r="486" spans="1:11" ht="46.5" customHeight="1">
      <c r="A486" s="422"/>
      <c r="B486" s="11">
        <v>2040</v>
      </c>
      <c r="C486" s="237" t="s">
        <v>292</v>
      </c>
      <c r="D486" s="64"/>
      <c r="E486" s="64">
        <v>2340</v>
      </c>
      <c r="F486" s="64">
        <v>2250</v>
      </c>
      <c r="G486" s="68">
        <f>F486/E486*100</f>
        <v>96.15384615384616</v>
      </c>
      <c r="H486" s="67"/>
      <c r="I486" s="67"/>
      <c r="J486" s="67"/>
      <c r="K486" s="64"/>
    </row>
    <row r="487" spans="1:11" ht="12.75" customHeight="1">
      <c r="A487" s="422"/>
      <c r="B487" s="20">
        <v>3240</v>
      </c>
      <c r="C487" s="47" t="s">
        <v>101</v>
      </c>
      <c r="D487" s="64"/>
      <c r="E487" s="64"/>
      <c r="F487" s="64"/>
      <c r="G487" s="68"/>
      <c r="H487" s="66">
        <v>15000</v>
      </c>
      <c r="I487" s="66">
        <v>77774</v>
      </c>
      <c r="J487" s="66">
        <v>74562</v>
      </c>
      <c r="K487" s="64">
        <f aca="true" t="shared" si="36" ref="K487:K497">J487/I487*100</f>
        <v>95.87008511842004</v>
      </c>
    </row>
    <row r="488" spans="1:11" ht="13.5" customHeight="1">
      <c r="A488" s="393"/>
      <c r="B488" s="169">
        <v>3260</v>
      </c>
      <c r="C488" s="222" t="s">
        <v>303</v>
      </c>
      <c r="D488" s="64"/>
      <c r="E488" s="64"/>
      <c r="F488" s="64"/>
      <c r="G488" s="68"/>
      <c r="H488" s="66">
        <v>0</v>
      </c>
      <c r="I488" s="66">
        <v>2340</v>
      </c>
      <c r="J488" s="66">
        <v>2250</v>
      </c>
      <c r="K488" s="64">
        <f t="shared" si="36"/>
        <v>96.15384615384616</v>
      </c>
    </row>
    <row r="489" spans="1:11" ht="15" customHeight="1">
      <c r="A489" s="309">
        <v>85416</v>
      </c>
      <c r="B489" s="451" t="s">
        <v>245</v>
      </c>
      <c r="C489" s="452"/>
      <c r="D489" s="64"/>
      <c r="E489" s="64"/>
      <c r="F489" s="64"/>
      <c r="G489" s="68"/>
      <c r="H489" s="67">
        <f>SUM(H490)</f>
        <v>8000</v>
      </c>
      <c r="I489" s="67">
        <f>SUM(I490)</f>
        <v>8000</v>
      </c>
      <c r="J489" s="67">
        <f>SUM(J490)</f>
        <v>4700</v>
      </c>
      <c r="K489" s="58">
        <f t="shared" si="36"/>
        <v>58.75</v>
      </c>
    </row>
    <row r="490" spans="1:11" ht="15.75" customHeight="1">
      <c r="A490" s="305"/>
      <c r="B490" s="20">
        <v>3240</v>
      </c>
      <c r="C490" s="47" t="s">
        <v>101</v>
      </c>
      <c r="D490" s="64"/>
      <c r="E490" s="64"/>
      <c r="F490" s="64"/>
      <c r="G490" s="68"/>
      <c r="H490" s="66">
        <v>8000</v>
      </c>
      <c r="I490" s="66">
        <v>8000</v>
      </c>
      <c r="J490" s="66">
        <v>4700</v>
      </c>
      <c r="K490" s="64">
        <f t="shared" si="36"/>
        <v>58.75</v>
      </c>
    </row>
    <row r="491" spans="1:11" ht="15" customHeight="1">
      <c r="A491" s="246">
        <v>85446</v>
      </c>
      <c r="B491" s="451" t="s">
        <v>105</v>
      </c>
      <c r="C491" s="452"/>
      <c r="D491" s="58"/>
      <c r="E491" s="58"/>
      <c r="F491" s="58"/>
      <c r="G491" s="68"/>
      <c r="H491" s="67">
        <f>SUM(H492:H492)</f>
        <v>800</v>
      </c>
      <c r="I491" s="67">
        <f>SUM(I492:I492)</f>
        <v>800</v>
      </c>
      <c r="J491" s="67">
        <f>SUM(J492:J492)</f>
        <v>800</v>
      </c>
      <c r="K491" s="58">
        <f t="shared" si="36"/>
        <v>100</v>
      </c>
    </row>
    <row r="492" spans="1:11" ht="27" customHeight="1">
      <c r="A492" s="246"/>
      <c r="B492" s="20">
        <v>4700</v>
      </c>
      <c r="C492" s="230" t="s">
        <v>49</v>
      </c>
      <c r="D492" s="58"/>
      <c r="E492" s="58"/>
      <c r="F492" s="58"/>
      <c r="G492" s="68"/>
      <c r="H492" s="101">
        <v>800</v>
      </c>
      <c r="I492" s="101">
        <v>800</v>
      </c>
      <c r="J492" s="101">
        <v>800</v>
      </c>
      <c r="K492" s="57">
        <f t="shared" si="36"/>
        <v>100</v>
      </c>
    </row>
    <row r="493" spans="1:11" ht="13.5" customHeight="1">
      <c r="A493" s="198">
        <v>85495</v>
      </c>
      <c r="B493" s="451" t="s">
        <v>9</v>
      </c>
      <c r="C493" s="452"/>
      <c r="D493" s="75"/>
      <c r="E493" s="75"/>
      <c r="F493" s="75"/>
      <c r="G493" s="68"/>
      <c r="H493" s="67">
        <f>SUM(H494:H495)</f>
        <v>23000</v>
      </c>
      <c r="I493" s="67">
        <f>SUM(I494:I495)</f>
        <v>33000</v>
      </c>
      <c r="J493" s="67">
        <f>SUM(J494:J495)</f>
        <v>32333.91</v>
      </c>
      <c r="K493" s="58">
        <f t="shared" si="36"/>
        <v>97.98154545454545</v>
      </c>
    </row>
    <row r="494" spans="1:11" ht="59.25" customHeight="1">
      <c r="A494" s="315"/>
      <c r="B494" s="325">
        <v>2360</v>
      </c>
      <c r="C494" s="235" t="s">
        <v>272</v>
      </c>
      <c r="D494" s="326"/>
      <c r="E494" s="326"/>
      <c r="F494" s="327"/>
      <c r="G494" s="68"/>
      <c r="H494" s="66">
        <v>0</v>
      </c>
      <c r="I494" s="66">
        <v>13000</v>
      </c>
      <c r="J494" s="66">
        <v>13000</v>
      </c>
      <c r="K494" s="64">
        <f t="shared" si="36"/>
        <v>100</v>
      </c>
    </row>
    <row r="495" spans="1:11" ht="36" customHeight="1" thickBot="1">
      <c r="A495" s="276"/>
      <c r="B495" s="23">
        <v>2820</v>
      </c>
      <c r="C495" s="353" t="s">
        <v>25</v>
      </c>
      <c r="D495" s="130"/>
      <c r="E495" s="130"/>
      <c r="F495" s="231"/>
      <c r="G495" s="239"/>
      <c r="H495" s="224">
        <v>23000</v>
      </c>
      <c r="I495" s="224">
        <v>20000</v>
      </c>
      <c r="J495" s="224">
        <v>19333.91</v>
      </c>
      <c r="K495" s="107">
        <f t="shared" si="36"/>
        <v>96.66955</v>
      </c>
    </row>
    <row r="496" spans="1:11" ht="15" customHeight="1" thickBot="1">
      <c r="A496" s="328">
        <v>855</v>
      </c>
      <c r="B496" s="500" t="s">
        <v>235</v>
      </c>
      <c r="C496" s="501"/>
      <c r="D496" s="60">
        <f>SUM(D497+D518+D540+D543+D564)</f>
        <v>5761900</v>
      </c>
      <c r="E496" s="60">
        <f>SUM(E497+E518+E540+E543+E564)</f>
        <v>6161291.63</v>
      </c>
      <c r="F496" s="60">
        <f>SUM(F497+F518+F540+F543+F564)</f>
        <v>6159786.3</v>
      </c>
      <c r="G496" s="60">
        <f>F496/E496*100</f>
        <v>99.97556794759284</v>
      </c>
      <c r="H496" s="60">
        <f>SUM(H497+H518+H543+H556+H558+H563)</f>
        <v>5849100</v>
      </c>
      <c r="I496" s="60">
        <f>SUM(I497+I518+I540+I543+I556+I558+I563)</f>
        <v>6316391.63</v>
      </c>
      <c r="J496" s="60">
        <f>SUM(J497+J518+J540+J543+J556+J558+J563)</f>
        <v>6294281.440000001</v>
      </c>
      <c r="K496" s="60">
        <f t="shared" si="36"/>
        <v>99.64995536541805</v>
      </c>
    </row>
    <row r="497" spans="1:11" ht="13.5" customHeight="1">
      <c r="A497" s="311" t="s">
        <v>237</v>
      </c>
      <c r="B497" s="508" t="s">
        <v>190</v>
      </c>
      <c r="C497" s="509"/>
      <c r="D497" s="70">
        <f>SUM(D498:D500)</f>
        <v>3617000</v>
      </c>
      <c r="E497" s="70">
        <f>SUM(E498:E500)</f>
        <v>3813950</v>
      </c>
      <c r="F497" s="70">
        <f>SUM(F498:F500)</f>
        <v>3815415.4299999997</v>
      </c>
      <c r="G497" s="76">
        <f>F497/E497*100</f>
        <v>100.03842289489897</v>
      </c>
      <c r="H497" s="146">
        <f>SUM(H501:H517)</f>
        <v>3617200</v>
      </c>
      <c r="I497" s="146">
        <f>SUM(I501:I517)</f>
        <v>3817950</v>
      </c>
      <c r="J497" s="146">
        <f>SUM(J501:J517)</f>
        <v>3815276.18</v>
      </c>
      <c r="K497" s="99">
        <f t="shared" si="36"/>
        <v>99.92996712895665</v>
      </c>
    </row>
    <row r="498" spans="1:11" ht="15" customHeight="1">
      <c r="A498" s="281"/>
      <c r="B498" s="282" t="s">
        <v>12</v>
      </c>
      <c r="C498" s="282" t="s">
        <v>188</v>
      </c>
      <c r="D498" s="64">
        <v>500</v>
      </c>
      <c r="E498" s="64">
        <v>500</v>
      </c>
      <c r="F498" s="64">
        <v>429.57</v>
      </c>
      <c r="G498" s="68">
        <f>F498/E498*100</f>
        <v>85.914</v>
      </c>
      <c r="H498" s="87"/>
      <c r="I498" s="65"/>
      <c r="J498" s="65"/>
      <c r="K498" s="65"/>
    </row>
    <row r="499" spans="1:11" ht="13.5" customHeight="1">
      <c r="A499" s="281"/>
      <c r="B499" s="282" t="s">
        <v>28</v>
      </c>
      <c r="C499" s="282" t="s">
        <v>29</v>
      </c>
      <c r="D499" s="64">
        <v>2500</v>
      </c>
      <c r="E499" s="64">
        <v>2500</v>
      </c>
      <c r="F499" s="64">
        <v>5500</v>
      </c>
      <c r="G499" s="68">
        <f>F499/E499*100</f>
        <v>220.00000000000003</v>
      </c>
      <c r="H499" s="127"/>
      <c r="I499" s="64"/>
      <c r="J499" s="64"/>
      <c r="K499" s="64"/>
    </row>
    <row r="500" spans="1:11" ht="61.5" customHeight="1">
      <c r="A500" s="281"/>
      <c r="B500" s="282" t="s">
        <v>236</v>
      </c>
      <c r="C500" s="354" t="s">
        <v>273</v>
      </c>
      <c r="D500" s="64">
        <v>3614000</v>
      </c>
      <c r="E500" s="64">
        <v>3810950</v>
      </c>
      <c r="F500" s="64">
        <v>3809485.86</v>
      </c>
      <c r="G500" s="68">
        <f>F500/E500*100</f>
        <v>99.96158070822236</v>
      </c>
      <c r="H500" s="127"/>
      <c r="I500" s="64"/>
      <c r="J500" s="64"/>
      <c r="K500" s="64"/>
    </row>
    <row r="501" spans="1:11" ht="50.25" customHeight="1">
      <c r="A501" s="281"/>
      <c r="B501" s="313" t="s">
        <v>218</v>
      </c>
      <c r="C501" s="314" t="s">
        <v>274</v>
      </c>
      <c r="D501" s="64"/>
      <c r="E501" s="64"/>
      <c r="F501" s="64"/>
      <c r="G501" s="68"/>
      <c r="H501" s="127">
        <v>2500</v>
      </c>
      <c r="I501" s="64">
        <v>6300</v>
      </c>
      <c r="J501" s="64">
        <v>5500</v>
      </c>
      <c r="K501" s="107">
        <f>J501/I501*100</f>
        <v>87.3015873015873</v>
      </c>
    </row>
    <row r="502" spans="1:11" ht="15" customHeight="1">
      <c r="A502" s="281"/>
      <c r="B502" s="313" t="s">
        <v>246</v>
      </c>
      <c r="C502" s="312" t="s">
        <v>110</v>
      </c>
      <c r="D502" s="64"/>
      <c r="E502" s="64"/>
      <c r="F502" s="64"/>
      <c r="G502" s="68"/>
      <c r="H502" s="127">
        <v>3560700</v>
      </c>
      <c r="I502" s="64">
        <v>3758020</v>
      </c>
      <c r="J502" s="64">
        <v>3757706.2</v>
      </c>
      <c r="K502" s="64">
        <f aca="true" t="shared" si="37" ref="K502:K568">J502/I502*100</f>
        <v>99.99164985816999</v>
      </c>
    </row>
    <row r="503" spans="1:11" ht="12.75" customHeight="1">
      <c r="A503" s="281"/>
      <c r="B503" s="313" t="s">
        <v>199</v>
      </c>
      <c r="C503" s="312" t="s">
        <v>43</v>
      </c>
      <c r="D503" s="64"/>
      <c r="E503" s="64"/>
      <c r="F503" s="64"/>
      <c r="G503" s="68"/>
      <c r="H503" s="127">
        <v>29300</v>
      </c>
      <c r="I503" s="64">
        <v>29300</v>
      </c>
      <c r="J503" s="64">
        <v>29229.5</v>
      </c>
      <c r="K503" s="64">
        <f t="shared" si="37"/>
        <v>99.75938566552901</v>
      </c>
    </row>
    <row r="504" spans="1:11" ht="13.5" customHeight="1">
      <c r="A504" s="366"/>
      <c r="B504" s="313" t="s">
        <v>242</v>
      </c>
      <c r="C504" s="312" t="s">
        <v>44</v>
      </c>
      <c r="D504" s="64"/>
      <c r="E504" s="64"/>
      <c r="F504" s="64"/>
      <c r="G504" s="68"/>
      <c r="H504" s="127">
        <v>1750</v>
      </c>
      <c r="I504" s="64">
        <v>1750</v>
      </c>
      <c r="J504" s="64">
        <v>1735.69</v>
      </c>
      <c r="K504" s="64">
        <f t="shared" si="37"/>
        <v>99.18228571428573</v>
      </c>
    </row>
    <row r="505" spans="1:11" ht="3.75" customHeight="1" thickBot="1">
      <c r="A505" s="425"/>
      <c r="B505" s="426"/>
      <c r="C505" s="427"/>
      <c r="D505" s="87"/>
      <c r="E505" s="87"/>
      <c r="F505" s="87"/>
      <c r="G505" s="87"/>
      <c r="H505" s="87"/>
      <c r="I505" s="87"/>
      <c r="J505" s="87"/>
      <c r="K505" s="87"/>
    </row>
    <row r="506" spans="1:11" ht="13.5" customHeight="1" thickBot="1">
      <c r="A506" s="441" t="s">
        <v>0</v>
      </c>
      <c r="B506" s="443" t="s">
        <v>1</v>
      </c>
      <c r="C506" s="443" t="s">
        <v>2</v>
      </c>
      <c r="D506" s="445" t="s">
        <v>130</v>
      </c>
      <c r="E506" s="446"/>
      <c r="F506" s="446"/>
      <c r="G506" s="447"/>
      <c r="H506" s="448" t="s">
        <v>132</v>
      </c>
      <c r="I506" s="449"/>
      <c r="J506" s="449"/>
      <c r="K506" s="450"/>
    </row>
    <row r="507" spans="1:11" ht="25.5" customHeight="1" thickBot="1">
      <c r="A507" s="442"/>
      <c r="B507" s="444"/>
      <c r="C507" s="444"/>
      <c r="D507" s="1" t="s">
        <v>230</v>
      </c>
      <c r="E507" s="2" t="s">
        <v>284</v>
      </c>
      <c r="F507" s="182" t="s">
        <v>131</v>
      </c>
      <c r="G507" s="2" t="s">
        <v>158</v>
      </c>
      <c r="H507" s="1" t="s">
        <v>230</v>
      </c>
      <c r="I507" s="2" t="s">
        <v>284</v>
      </c>
      <c r="J507" s="3" t="s">
        <v>131</v>
      </c>
      <c r="K507" s="2" t="s">
        <v>158</v>
      </c>
    </row>
    <row r="508" spans="1:11" ht="13.5" customHeight="1">
      <c r="A508" s="281"/>
      <c r="B508" s="313" t="s">
        <v>200</v>
      </c>
      <c r="C508" s="312" t="s">
        <v>45</v>
      </c>
      <c r="D508" s="64"/>
      <c r="E508" s="64"/>
      <c r="F508" s="64"/>
      <c r="G508" s="68"/>
      <c r="H508" s="127">
        <v>5608</v>
      </c>
      <c r="I508" s="64">
        <v>5638</v>
      </c>
      <c r="J508" s="64">
        <v>5592.29</v>
      </c>
      <c r="K508" s="64">
        <f t="shared" si="37"/>
        <v>99.18925150762682</v>
      </c>
    </row>
    <row r="509" spans="1:11" ht="12.75" customHeight="1">
      <c r="A509" s="281"/>
      <c r="B509" s="313" t="s">
        <v>204</v>
      </c>
      <c r="C509" s="312" t="s">
        <v>46</v>
      </c>
      <c r="D509" s="64"/>
      <c r="E509" s="64"/>
      <c r="F509" s="64"/>
      <c r="G509" s="68"/>
      <c r="H509" s="127">
        <v>762</v>
      </c>
      <c r="I509" s="64">
        <v>782</v>
      </c>
      <c r="J509" s="64">
        <v>758.66</v>
      </c>
      <c r="K509" s="64">
        <f t="shared" si="37"/>
        <v>97.01534526854219</v>
      </c>
    </row>
    <row r="510" spans="1:11" ht="13.5" customHeight="1">
      <c r="A510" s="281"/>
      <c r="B510" s="313" t="s">
        <v>192</v>
      </c>
      <c r="C510" s="312" t="s">
        <v>15</v>
      </c>
      <c r="D510" s="64"/>
      <c r="E510" s="64"/>
      <c r="F510" s="64"/>
      <c r="G510" s="68"/>
      <c r="H510" s="127">
        <v>6086</v>
      </c>
      <c r="I510" s="64">
        <v>3616</v>
      </c>
      <c r="J510" s="64">
        <v>3614.59</v>
      </c>
      <c r="K510" s="64">
        <f t="shared" si="37"/>
        <v>99.96100663716815</v>
      </c>
    </row>
    <row r="511" spans="1:11" ht="12" customHeight="1">
      <c r="A511" s="281"/>
      <c r="B511" s="313" t="s">
        <v>147</v>
      </c>
      <c r="C511" s="312" t="s">
        <v>16</v>
      </c>
      <c r="D511" s="64"/>
      <c r="E511" s="64"/>
      <c r="F511" s="64"/>
      <c r="G511" s="68"/>
      <c r="H511" s="127">
        <v>1620</v>
      </c>
      <c r="I511" s="64">
        <v>1620</v>
      </c>
      <c r="J511" s="64">
        <v>1380.01</v>
      </c>
      <c r="K511" s="64">
        <f t="shared" si="37"/>
        <v>85.18580246913581</v>
      </c>
    </row>
    <row r="512" spans="1:11" ht="12.75" customHeight="1">
      <c r="A512" s="281"/>
      <c r="B512" s="313" t="s">
        <v>216</v>
      </c>
      <c r="C512" s="312" t="s">
        <v>5</v>
      </c>
      <c r="D512" s="64"/>
      <c r="E512" s="64"/>
      <c r="F512" s="64"/>
      <c r="G512" s="68"/>
      <c r="H512" s="127">
        <v>5350</v>
      </c>
      <c r="I512" s="64">
        <v>7308</v>
      </c>
      <c r="J512" s="64">
        <v>6935.49</v>
      </c>
      <c r="K512" s="64">
        <f t="shared" si="37"/>
        <v>94.90270935960591</v>
      </c>
    </row>
    <row r="513" spans="1:11" ht="13.5" customHeight="1">
      <c r="A513" s="281"/>
      <c r="B513" s="313" t="s">
        <v>250</v>
      </c>
      <c r="C513" s="312" t="s">
        <v>275</v>
      </c>
      <c r="D513" s="64"/>
      <c r="E513" s="64"/>
      <c r="F513" s="64"/>
      <c r="G513" s="68"/>
      <c r="H513" s="127">
        <v>950</v>
      </c>
      <c r="I513" s="64">
        <v>950</v>
      </c>
      <c r="J513" s="64">
        <v>889.37</v>
      </c>
      <c r="K513" s="64">
        <f t="shared" si="37"/>
        <v>93.61789473684212</v>
      </c>
    </row>
    <row r="514" spans="1:11" ht="12" customHeight="1">
      <c r="A514" s="281"/>
      <c r="B514" s="313" t="s">
        <v>247</v>
      </c>
      <c r="C514" s="312" t="s">
        <v>276</v>
      </c>
      <c r="D514" s="64"/>
      <c r="E514" s="64"/>
      <c r="F514" s="64"/>
      <c r="G514" s="68"/>
      <c r="H514" s="127">
        <v>380</v>
      </c>
      <c r="I514" s="64">
        <v>380</v>
      </c>
      <c r="J514" s="64">
        <v>58.4</v>
      </c>
      <c r="K514" s="64">
        <f t="shared" si="37"/>
        <v>15.368421052631579</v>
      </c>
    </row>
    <row r="515" spans="1:11" ht="13.5" customHeight="1">
      <c r="A515" s="281"/>
      <c r="B515" s="313" t="s">
        <v>207</v>
      </c>
      <c r="C515" s="312" t="s">
        <v>56</v>
      </c>
      <c r="D515" s="64"/>
      <c r="E515" s="64"/>
      <c r="F515" s="64"/>
      <c r="G515" s="68"/>
      <c r="H515" s="127">
        <v>1094</v>
      </c>
      <c r="I515" s="64">
        <v>1186</v>
      </c>
      <c r="J515" s="64">
        <v>1185.66</v>
      </c>
      <c r="K515" s="64">
        <f t="shared" si="37"/>
        <v>99.97133220910625</v>
      </c>
    </row>
    <row r="516" spans="1:11" ht="13.5" customHeight="1">
      <c r="A516" s="281"/>
      <c r="B516" s="313" t="s">
        <v>248</v>
      </c>
      <c r="C516" s="312" t="s">
        <v>13</v>
      </c>
      <c r="D516" s="64"/>
      <c r="E516" s="64"/>
      <c r="F516" s="64"/>
      <c r="G516" s="68"/>
      <c r="H516" s="127">
        <v>700</v>
      </c>
      <c r="I516" s="64">
        <v>700</v>
      </c>
      <c r="J516" s="64">
        <v>290.32</v>
      </c>
      <c r="K516" s="64">
        <f t="shared" si="37"/>
        <v>41.47428571428571</v>
      </c>
    </row>
    <row r="517" spans="1:11" ht="24" customHeight="1">
      <c r="A517" s="366"/>
      <c r="B517" s="313" t="s">
        <v>249</v>
      </c>
      <c r="C517" s="312" t="s">
        <v>49</v>
      </c>
      <c r="D517" s="64"/>
      <c r="E517" s="64"/>
      <c r="F517" s="64"/>
      <c r="G517" s="68"/>
      <c r="H517" s="127">
        <v>400</v>
      </c>
      <c r="I517" s="64">
        <v>400</v>
      </c>
      <c r="J517" s="64">
        <v>400</v>
      </c>
      <c r="K517" s="64">
        <f t="shared" si="37"/>
        <v>100</v>
      </c>
    </row>
    <row r="518" spans="1:11" ht="34.5" customHeight="1">
      <c r="A518" s="202">
        <v>85502</v>
      </c>
      <c r="B518" s="468" t="s">
        <v>238</v>
      </c>
      <c r="C518" s="469"/>
      <c r="D518" s="58">
        <f>SUM(D519:D522)</f>
        <v>2144900</v>
      </c>
      <c r="E518" s="58">
        <f>SUM(E519:E522)</f>
        <v>2335348</v>
      </c>
      <c r="F518" s="58">
        <f>SUM(F519:F522)</f>
        <v>2332400.04</v>
      </c>
      <c r="G518" s="68">
        <f>F518/E518*100</f>
        <v>99.87376784958816</v>
      </c>
      <c r="H518" s="58">
        <f>SUM(H523:H539)</f>
        <v>2135700</v>
      </c>
      <c r="I518" s="58">
        <f>SUM(I523:I539)</f>
        <v>2326148</v>
      </c>
      <c r="J518" s="58">
        <f>SUM(J523:J539)</f>
        <v>2318039.2800000003</v>
      </c>
      <c r="K518" s="58">
        <f t="shared" si="37"/>
        <v>99.6514099704748</v>
      </c>
    </row>
    <row r="519" spans="1:11" ht="15" customHeight="1">
      <c r="A519" s="130"/>
      <c r="B519" s="282" t="s">
        <v>12</v>
      </c>
      <c r="C519" s="282" t="s">
        <v>188</v>
      </c>
      <c r="D519" s="64">
        <v>1200</v>
      </c>
      <c r="E519" s="64">
        <v>1200</v>
      </c>
      <c r="F519" s="64">
        <v>57.98</v>
      </c>
      <c r="G519" s="68">
        <f>F519/E519*100</f>
        <v>4.831666666666667</v>
      </c>
      <c r="H519" s="64"/>
      <c r="I519" s="64"/>
      <c r="J519" s="64"/>
      <c r="K519" s="64"/>
    </row>
    <row r="520" spans="1:11" ht="15" customHeight="1">
      <c r="A520" s="130"/>
      <c r="B520" s="282" t="s">
        <v>28</v>
      </c>
      <c r="C520" s="282" t="s">
        <v>29</v>
      </c>
      <c r="D520" s="64">
        <v>4500</v>
      </c>
      <c r="E520" s="64">
        <v>4500</v>
      </c>
      <c r="F520" s="64">
        <v>957.35</v>
      </c>
      <c r="G520" s="68">
        <f>F520/E520*100</f>
        <v>21.274444444444445</v>
      </c>
      <c r="H520" s="64"/>
      <c r="I520" s="64"/>
      <c r="J520" s="64"/>
      <c r="K520" s="64"/>
    </row>
    <row r="521" spans="1:11" ht="48" customHeight="1">
      <c r="A521" s="130"/>
      <c r="B521" s="284">
        <v>2010</v>
      </c>
      <c r="C521" s="285" t="s">
        <v>187</v>
      </c>
      <c r="D521" s="57">
        <v>2131000</v>
      </c>
      <c r="E521" s="57">
        <v>2321448</v>
      </c>
      <c r="F521" s="57">
        <v>2317644.3</v>
      </c>
      <c r="G521" s="68">
        <f>F521/E521*100</f>
        <v>99.83614967899345</v>
      </c>
      <c r="H521" s="57"/>
      <c r="I521" s="57"/>
      <c r="J521" s="57"/>
      <c r="K521" s="64"/>
    </row>
    <row r="522" spans="1:11" ht="40.5" customHeight="1">
      <c r="A522" s="130"/>
      <c r="B522" s="284">
        <v>2360</v>
      </c>
      <c r="C522" s="285" t="s">
        <v>277</v>
      </c>
      <c r="D522" s="57">
        <v>8200</v>
      </c>
      <c r="E522" s="57">
        <v>8200</v>
      </c>
      <c r="F522" s="57">
        <v>13740.41</v>
      </c>
      <c r="G522" s="68">
        <f>F522/E522*100</f>
        <v>167.5659756097561</v>
      </c>
      <c r="H522" s="57"/>
      <c r="I522" s="57"/>
      <c r="J522" s="57"/>
      <c r="K522" s="64"/>
    </row>
    <row r="523" spans="1:11" ht="46.5" customHeight="1">
      <c r="A523" s="130"/>
      <c r="B523" s="313" t="s">
        <v>218</v>
      </c>
      <c r="C523" s="314" t="s">
        <v>274</v>
      </c>
      <c r="D523" s="57"/>
      <c r="E523" s="57"/>
      <c r="F523" s="57"/>
      <c r="G523" s="68"/>
      <c r="H523" s="57">
        <v>3500</v>
      </c>
      <c r="I523" s="57">
        <v>3500</v>
      </c>
      <c r="J523" s="57">
        <v>337</v>
      </c>
      <c r="K523" s="64">
        <f t="shared" si="37"/>
        <v>9.628571428571428</v>
      </c>
    </row>
    <row r="524" spans="1:11" ht="12.75" customHeight="1">
      <c r="A524" s="130"/>
      <c r="B524" s="313" t="s">
        <v>246</v>
      </c>
      <c r="C524" s="312" t="s">
        <v>110</v>
      </c>
      <c r="D524" s="57"/>
      <c r="E524" s="57"/>
      <c r="F524" s="57"/>
      <c r="G524" s="68"/>
      <c r="H524" s="57">
        <v>1991370</v>
      </c>
      <c r="I524" s="57">
        <v>2141818</v>
      </c>
      <c r="J524" s="57">
        <v>2141723.32</v>
      </c>
      <c r="K524" s="64">
        <f t="shared" si="37"/>
        <v>99.99557945633101</v>
      </c>
    </row>
    <row r="525" spans="1:11" ht="12" customHeight="1">
      <c r="A525" s="130"/>
      <c r="B525" s="313" t="s">
        <v>199</v>
      </c>
      <c r="C525" s="312" t="s">
        <v>43</v>
      </c>
      <c r="D525" s="57"/>
      <c r="E525" s="57"/>
      <c r="F525" s="57"/>
      <c r="G525" s="68"/>
      <c r="H525" s="57">
        <v>42280</v>
      </c>
      <c r="I525" s="57">
        <v>42280</v>
      </c>
      <c r="J525" s="57">
        <v>42204</v>
      </c>
      <c r="K525" s="64">
        <f t="shared" si="37"/>
        <v>99.82024597918637</v>
      </c>
    </row>
    <row r="526" spans="1:11" ht="14.25" customHeight="1">
      <c r="A526" s="130"/>
      <c r="B526" s="313" t="s">
        <v>242</v>
      </c>
      <c r="C526" s="312" t="s">
        <v>44</v>
      </c>
      <c r="D526" s="57"/>
      <c r="E526" s="57"/>
      <c r="F526" s="57"/>
      <c r="G526" s="68"/>
      <c r="H526" s="57">
        <v>3422</v>
      </c>
      <c r="I526" s="57">
        <v>3422</v>
      </c>
      <c r="J526" s="57">
        <v>3421.08</v>
      </c>
      <c r="K526" s="64">
        <f t="shared" si="37"/>
        <v>99.97311513734658</v>
      </c>
    </row>
    <row r="527" spans="1:11" ht="15" customHeight="1">
      <c r="A527" s="130"/>
      <c r="B527" s="313" t="s">
        <v>200</v>
      </c>
      <c r="C527" s="312" t="s">
        <v>45</v>
      </c>
      <c r="D527" s="57"/>
      <c r="E527" s="57"/>
      <c r="F527" s="57"/>
      <c r="G527" s="68"/>
      <c r="H527" s="57">
        <v>83954</v>
      </c>
      <c r="I527" s="57">
        <v>123984</v>
      </c>
      <c r="J527" s="57">
        <v>121331.62</v>
      </c>
      <c r="K527" s="57">
        <f t="shared" si="37"/>
        <v>97.8607078332688</v>
      </c>
    </row>
    <row r="528" spans="1:11" ht="15" customHeight="1">
      <c r="A528" s="130"/>
      <c r="B528" s="313" t="s">
        <v>204</v>
      </c>
      <c r="C528" s="312" t="s">
        <v>46</v>
      </c>
      <c r="D528" s="57"/>
      <c r="E528" s="57"/>
      <c r="F528" s="57"/>
      <c r="G528" s="68"/>
      <c r="H528" s="57">
        <v>1120</v>
      </c>
      <c r="I528" s="57">
        <v>1140</v>
      </c>
      <c r="J528" s="57">
        <v>1117.83</v>
      </c>
      <c r="K528" s="57">
        <f t="shared" si="37"/>
        <v>98.05526315789473</v>
      </c>
    </row>
    <row r="529" spans="1:11" ht="15" customHeight="1">
      <c r="A529" s="130"/>
      <c r="B529" s="313" t="s">
        <v>192</v>
      </c>
      <c r="C529" s="312" t="s">
        <v>15</v>
      </c>
      <c r="D529" s="57"/>
      <c r="E529" s="57"/>
      <c r="F529" s="57"/>
      <c r="G529" s="68"/>
      <c r="H529" s="57">
        <v>1300</v>
      </c>
      <c r="I529" s="57">
        <v>1250</v>
      </c>
      <c r="J529" s="57">
        <v>1249.21</v>
      </c>
      <c r="K529" s="57">
        <f t="shared" si="37"/>
        <v>99.9368</v>
      </c>
    </row>
    <row r="530" spans="1:11" ht="15" customHeight="1">
      <c r="A530" s="130"/>
      <c r="B530" s="313" t="s">
        <v>147</v>
      </c>
      <c r="C530" s="312" t="s">
        <v>16</v>
      </c>
      <c r="D530" s="57"/>
      <c r="E530" s="57"/>
      <c r="F530" s="57"/>
      <c r="G530" s="68"/>
      <c r="H530" s="57">
        <v>1590</v>
      </c>
      <c r="I530" s="57">
        <v>1590</v>
      </c>
      <c r="J530" s="57">
        <v>1237.19</v>
      </c>
      <c r="K530" s="57">
        <f t="shared" si="37"/>
        <v>77.81069182389938</v>
      </c>
    </row>
    <row r="531" spans="1:11" ht="15" customHeight="1">
      <c r="A531" s="70"/>
      <c r="B531" s="313" t="s">
        <v>206</v>
      </c>
      <c r="C531" s="312" t="s">
        <v>54</v>
      </c>
      <c r="D531" s="64"/>
      <c r="E531" s="64"/>
      <c r="F531" s="64"/>
      <c r="G531" s="68"/>
      <c r="H531" s="64">
        <v>80</v>
      </c>
      <c r="I531" s="64">
        <v>80</v>
      </c>
      <c r="J531" s="64">
        <v>80</v>
      </c>
      <c r="K531" s="64">
        <f>J531/I531*100</f>
        <v>100</v>
      </c>
    </row>
    <row r="532" spans="1:11" ht="5.25" customHeight="1" thickBot="1">
      <c r="A532" s="410"/>
      <c r="B532" s="426"/>
      <c r="C532" s="427"/>
      <c r="D532" s="87"/>
      <c r="E532" s="87"/>
      <c r="F532" s="87"/>
      <c r="G532" s="87"/>
      <c r="H532" s="87"/>
      <c r="I532" s="87"/>
      <c r="J532" s="87"/>
      <c r="K532" s="87"/>
    </row>
    <row r="533" spans="1:11" ht="11.25" customHeight="1" thickBot="1">
      <c r="A533" s="441" t="s">
        <v>0</v>
      </c>
      <c r="B533" s="443" t="s">
        <v>1</v>
      </c>
      <c r="C533" s="443" t="s">
        <v>2</v>
      </c>
      <c r="D533" s="445" t="s">
        <v>130</v>
      </c>
      <c r="E533" s="446"/>
      <c r="F533" s="446"/>
      <c r="G533" s="447"/>
      <c r="H533" s="448" t="s">
        <v>132</v>
      </c>
      <c r="I533" s="449"/>
      <c r="J533" s="449"/>
      <c r="K533" s="450"/>
    </row>
    <row r="534" spans="1:11" ht="26.25" customHeight="1" thickBot="1">
      <c r="A534" s="442"/>
      <c r="B534" s="444"/>
      <c r="C534" s="444"/>
      <c r="D534" s="1" t="s">
        <v>230</v>
      </c>
      <c r="E534" s="2" t="s">
        <v>284</v>
      </c>
      <c r="F534" s="182" t="s">
        <v>131</v>
      </c>
      <c r="G534" s="2" t="s">
        <v>158</v>
      </c>
      <c r="H534" s="1" t="s">
        <v>230</v>
      </c>
      <c r="I534" s="2" t="s">
        <v>284</v>
      </c>
      <c r="J534" s="3" t="s">
        <v>131</v>
      </c>
      <c r="K534" s="2" t="s">
        <v>158</v>
      </c>
    </row>
    <row r="535" spans="1:11" ht="15" customHeight="1">
      <c r="A535" s="130"/>
      <c r="B535" s="313" t="s">
        <v>216</v>
      </c>
      <c r="C535" s="312" t="s">
        <v>5</v>
      </c>
      <c r="D535" s="57"/>
      <c r="E535" s="57"/>
      <c r="F535" s="57"/>
      <c r="G535" s="68"/>
      <c r="H535" s="57">
        <v>3620</v>
      </c>
      <c r="I535" s="57">
        <v>3620</v>
      </c>
      <c r="J535" s="57">
        <v>3619.71</v>
      </c>
      <c r="K535" s="57">
        <f>J535/I535*100</f>
        <v>99.99198895027625</v>
      </c>
    </row>
    <row r="536" spans="1:11" ht="13.5" customHeight="1">
      <c r="A536" s="130"/>
      <c r="B536" s="313" t="s">
        <v>250</v>
      </c>
      <c r="C536" s="312" t="s">
        <v>275</v>
      </c>
      <c r="D536" s="57"/>
      <c r="E536" s="57"/>
      <c r="F536" s="57"/>
      <c r="G536" s="68"/>
      <c r="H536" s="57">
        <v>870</v>
      </c>
      <c r="I536" s="57">
        <v>778</v>
      </c>
      <c r="J536" s="57">
        <v>419.08</v>
      </c>
      <c r="K536" s="57">
        <f>J536/I536*100</f>
        <v>53.86632390745502</v>
      </c>
    </row>
    <row r="537" spans="1:11" ht="13.5" customHeight="1">
      <c r="A537" s="130"/>
      <c r="B537" s="313" t="s">
        <v>207</v>
      </c>
      <c r="C537" s="312" t="s">
        <v>56</v>
      </c>
      <c r="D537" s="57"/>
      <c r="E537" s="57"/>
      <c r="F537" s="57"/>
      <c r="G537" s="68"/>
      <c r="H537" s="57">
        <v>1094</v>
      </c>
      <c r="I537" s="57">
        <v>1186</v>
      </c>
      <c r="J537" s="57">
        <v>1185.66</v>
      </c>
      <c r="K537" s="57">
        <f t="shared" si="37"/>
        <v>99.97133220910625</v>
      </c>
    </row>
    <row r="538" spans="1:11" ht="13.5" customHeight="1">
      <c r="A538" s="130"/>
      <c r="B538" s="313" t="s">
        <v>248</v>
      </c>
      <c r="C538" s="312" t="s">
        <v>13</v>
      </c>
      <c r="D538" s="57"/>
      <c r="E538" s="57"/>
      <c r="F538" s="57"/>
      <c r="G538" s="68"/>
      <c r="H538" s="57">
        <v>1200</v>
      </c>
      <c r="I538" s="57">
        <v>1200</v>
      </c>
      <c r="J538" s="57">
        <v>57.98</v>
      </c>
      <c r="K538" s="57">
        <f t="shared" si="37"/>
        <v>4.831666666666667</v>
      </c>
    </row>
    <row r="539" spans="1:11" ht="24.75" customHeight="1">
      <c r="A539" s="70"/>
      <c r="B539" s="313" t="s">
        <v>249</v>
      </c>
      <c r="C539" s="312" t="s">
        <v>49</v>
      </c>
      <c r="D539" s="57"/>
      <c r="E539" s="57"/>
      <c r="F539" s="57"/>
      <c r="G539" s="68"/>
      <c r="H539" s="57">
        <v>300</v>
      </c>
      <c r="I539" s="57">
        <v>300</v>
      </c>
      <c r="J539" s="57">
        <v>55.6</v>
      </c>
      <c r="K539" s="57">
        <f t="shared" si="37"/>
        <v>18.533333333333335</v>
      </c>
    </row>
    <row r="540" spans="1:11" ht="13.5" customHeight="1">
      <c r="A540" s="372">
        <v>85503</v>
      </c>
      <c r="B540" s="453" t="s">
        <v>293</v>
      </c>
      <c r="C540" s="454"/>
      <c r="D540" s="85">
        <f>D541</f>
        <v>0</v>
      </c>
      <c r="E540" s="85">
        <f>E541</f>
        <v>63</v>
      </c>
      <c r="F540" s="85">
        <f>F541</f>
        <v>40.2</v>
      </c>
      <c r="G540" s="76">
        <f>F540/E540*100</f>
        <v>63.80952380952382</v>
      </c>
      <c r="H540" s="85">
        <f>SUM(H542)</f>
        <v>0</v>
      </c>
      <c r="I540" s="85">
        <f>SUM(I542)</f>
        <v>63</v>
      </c>
      <c r="J540" s="85">
        <f>SUM(J542)</f>
        <v>40.2</v>
      </c>
      <c r="K540" s="85">
        <f t="shared" si="37"/>
        <v>63.80952380952382</v>
      </c>
    </row>
    <row r="541" spans="1:11" ht="46.5" customHeight="1">
      <c r="A541" s="70"/>
      <c r="B541" s="249" t="s">
        <v>175</v>
      </c>
      <c r="C541" s="285" t="s">
        <v>187</v>
      </c>
      <c r="D541" s="57">
        <v>0</v>
      </c>
      <c r="E541" s="57">
        <v>63</v>
      </c>
      <c r="F541" s="57">
        <v>40.2</v>
      </c>
      <c r="G541" s="68">
        <f>F541/E541*100</f>
        <v>63.80952380952382</v>
      </c>
      <c r="H541" s="57"/>
      <c r="I541" s="57"/>
      <c r="J541" s="57"/>
      <c r="K541" s="57"/>
    </row>
    <row r="542" spans="1:11" ht="13.5" customHeight="1">
      <c r="A542" s="70"/>
      <c r="B542" s="313" t="s">
        <v>192</v>
      </c>
      <c r="C542" s="312" t="s">
        <v>15</v>
      </c>
      <c r="D542" s="57"/>
      <c r="E542" s="57"/>
      <c r="F542" s="57"/>
      <c r="G542" s="68"/>
      <c r="H542" s="57">
        <v>0</v>
      </c>
      <c r="I542" s="57">
        <v>63</v>
      </c>
      <c r="J542" s="57">
        <v>40.2</v>
      </c>
      <c r="K542" s="57">
        <f t="shared" si="37"/>
        <v>63.80952380952382</v>
      </c>
    </row>
    <row r="543" spans="1:11" ht="13.5" customHeight="1">
      <c r="A543" s="202">
        <v>85504</v>
      </c>
      <c r="B543" s="453" t="s">
        <v>251</v>
      </c>
      <c r="C543" s="454"/>
      <c r="D543" s="85">
        <f>D544</f>
        <v>0</v>
      </c>
      <c r="E543" s="85">
        <f>E544</f>
        <v>7806.63</v>
      </c>
      <c r="F543" s="85">
        <f>F544</f>
        <v>7806.63</v>
      </c>
      <c r="G543" s="76">
        <f>F543/E543*100</f>
        <v>100</v>
      </c>
      <c r="H543" s="85">
        <f>SUM(H545:H555)</f>
        <v>50000</v>
      </c>
      <c r="I543" s="85">
        <f>SUM(I545:I555)</f>
        <v>57206.63</v>
      </c>
      <c r="J543" s="85">
        <f>SUM(J545:J555)</f>
        <v>46027.73000000001</v>
      </c>
      <c r="K543" s="85">
        <f t="shared" si="37"/>
        <v>80.45873354189892</v>
      </c>
    </row>
    <row r="544" spans="1:11" ht="38.25" customHeight="1">
      <c r="A544" s="371"/>
      <c r="B544" s="11">
        <v>2030</v>
      </c>
      <c r="C544" s="237" t="s">
        <v>211</v>
      </c>
      <c r="D544" s="57">
        <v>0</v>
      </c>
      <c r="E544" s="57">
        <v>7806.63</v>
      </c>
      <c r="F544" s="57">
        <v>7806.63</v>
      </c>
      <c r="G544" s="68">
        <f>F544/E544*100</f>
        <v>100</v>
      </c>
      <c r="H544" s="85"/>
      <c r="I544" s="85"/>
      <c r="J544" s="85"/>
      <c r="K544" s="85"/>
    </row>
    <row r="545" spans="1:11" ht="14.25" customHeight="1">
      <c r="A545" s="130"/>
      <c r="B545" s="313" t="s">
        <v>141</v>
      </c>
      <c r="C545" s="312" t="s">
        <v>252</v>
      </c>
      <c r="D545" s="57"/>
      <c r="E545" s="57"/>
      <c r="F545" s="57"/>
      <c r="G545" s="68"/>
      <c r="H545" s="57">
        <v>300</v>
      </c>
      <c r="I545" s="57">
        <v>300</v>
      </c>
      <c r="J545" s="57">
        <v>300</v>
      </c>
      <c r="K545" s="57">
        <f t="shared" si="37"/>
        <v>100</v>
      </c>
    </row>
    <row r="546" spans="1:11" ht="14.25" customHeight="1">
      <c r="A546" s="130"/>
      <c r="B546" s="313" t="s">
        <v>199</v>
      </c>
      <c r="C546" s="312" t="s">
        <v>43</v>
      </c>
      <c r="D546" s="57"/>
      <c r="E546" s="57"/>
      <c r="F546" s="57"/>
      <c r="G546" s="68"/>
      <c r="H546" s="57">
        <v>36764</v>
      </c>
      <c r="I546" s="57">
        <v>41970.63</v>
      </c>
      <c r="J546" s="57">
        <v>31451.82</v>
      </c>
      <c r="K546" s="57">
        <f t="shared" si="37"/>
        <v>74.93768856936387</v>
      </c>
    </row>
    <row r="547" spans="1:11" ht="12.75" customHeight="1">
      <c r="A547" s="130"/>
      <c r="B547" s="313" t="s">
        <v>242</v>
      </c>
      <c r="C547" s="312" t="s">
        <v>44</v>
      </c>
      <c r="D547" s="57"/>
      <c r="E547" s="57"/>
      <c r="F547" s="57"/>
      <c r="G547" s="68"/>
      <c r="H547" s="57">
        <v>2877</v>
      </c>
      <c r="I547" s="57">
        <v>2877</v>
      </c>
      <c r="J547" s="57">
        <v>2876.4</v>
      </c>
      <c r="K547" s="57">
        <f t="shared" si="37"/>
        <v>99.97914494264859</v>
      </c>
    </row>
    <row r="548" spans="1:11" ht="14.25" customHeight="1">
      <c r="A548" s="130"/>
      <c r="B548" s="313" t="s">
        <v>200</v>
      </c>
      <c r="C548" s="312" t="s">
        <v>45</v>
      </c>
      <c r="D548" s="64"/>
      <c r="E548" s="64"/>
      <c r="F548" s="64"/>
      <c r="G548" s="68"/>
      <c r="H548" s="64">
        <v>6614</v>
      </c>
      <c r="I548" s="64">
        <v>7414</v>
      </c>
      <c r="J548" s="64">
        <v>6920.62</v>
      </c>
      <c r="K548" s="64">
        <f t="shared" si="37"/>
        <v>93.34529268950634</v>
      </c>
    </row>
    <row r="549" spans="1:11" ht="15.75" customHeight="1">
      <c r="A549" s="130"/>
      <c r="B549" s="313" t="s">
        <v>204</v>
      </c>
      <c r="C549" s="312" t="s">
        <v>46</v>
      </c>
      <c r="D549" s="57"/>
      <c r="E549" s="57"/>
      <c r="F549" s="57"/>
      <c r="G549" s="68"/>
      <c r="H549" s="57">
        <v>945</v>
      </c>
      <c r="I549" s="57">
        <v>945</v>
      </c>
      <c r="J549" s="57">
        <v>911.82</v>
      </c>
      <c r="K549" s="57">
        <f t="shared" si="37"/>
        <v>96.4888888888889</v>
      </c>
    </row>
    <row r="550" spans="1:11" ht="15.75" customHeight="1">
      <c r="A550" s="130"/>
      <c r="B550" s="313" t="s">
        <v>253</v>
      </c>
      <c r="C550" s="312" t="s">
        <v>15</v>
      </c>
      <c r="D550" s="57"/>
      <c r="E550" s="57"/>
      <c r="F550" s="57"/>
      <c r="G550" s="68"/>
      <c r="H550" s="57">
        <v>500</v>
      </c>
      <c r="I550" s="57">
        <v>1608</v>
      </c>
      <c r="J550" s="57">
        <v>1607.01</v>
      </c>
      <c r="K550" s="57">
        <f t="shared" si="37"/>
        <v>99.93843283582089</v>
      </c>
    </row>
    <row r="551" spans="1:11" ht="14.25" customHeight="1">
      <c r="A551" s="130"/>
      <c r="B551" s="313" t="s">
        <v>147</v>
      </c>
      <c r="C551" s="312" t="s">
        <v>16</v>
      </c>
      <c r="D551" s="57"/>
      <c r="E551" s="57"/>
      <c r="F551" s="57"/>
      <c r="G551" s="68"/>
      <c r="H551" s="57">
        <v>156</v>
      </c>
      <c r="I551" s="57">
        <v>156</v>
      </c>
      <c r="J551" s="57">
        <v>156</v>
      </c>
      <c r="K551" s="57">
        <f t="shared" si="37"/>
        <v>100</v>
      </c>
    </row>
    <row r="552" spans="1:11" ht="14.25" customHeight="1">
      <c r="A552" s="130"/>
      <c r="B552" s="313" t="s">
        <v>216</v>
      </c>
      <c r="C552" s="312" t="s">
        <v>5</v>
      </c>
      <c r="D552" s="57"/>
      <c r="E552" s="57"/>
      <c r="F552" s="57"/>
      <c r="G552" s="68"/>
      <c r="H552" s="57">
        <v>150</v>
      </c>
      <c r="I552" s="57">
        <v>150</v>
      </c>
      <c r="J552" s="57">
        <v>150</v>
      </c>
      <c r="K552" s="57">
        <f t="shared" si="37"/>
        <v>100</v>
      </c>
    </row>
    <row r="553" spans="1:11" ht="12" customHeight="1">
      <c r="A553" s="130"/>
      <c r="B553" s="313" t="s">
        <v>247</v>
      </c>
      <c r="C553" s="312" t="s">
        <v>276</v>
      </c>
      <c r="D553" s="57"/>
      <c r="E553" s="57"/>
      <c r="F553" s="57"/>
      <c r="G553" s="68"/>
      <c r="H553" s="57">
        <v>300</v>
      </c>
      <c r="I553" s="57">
        <v>300</v>
      </c>
      <c r="J553" s="57">
        <v>168.4</v>
      </c>
      <c r="K553" s="57">
        <f t="shared" si="37"/>
        <v>56.13333333333333</v>
      </c>
    </row>
    <row r="554" spans="1:11" ht="14.25" customHeight="1">
      <c r="A554" s="130"/>
      <c r="B554" s="313" t="s">
        <v>207</v>
      </c>
      <c r="C554" s="312" t="s">
        <v>56</v>
      </c>
      <c r="D554" s="57"/>
      <c r="E554" s="57"/>
      <c r="F554" s="57"/>
      <c r="G554" s="68"/>
      <c r="H554" s="57">
        <v>1094</v>
      </c>
      <c r="I554" s="57">
        <v>1186</v>
      </c>
      <c r="J554" s="57">
        <v>1185.66</v>
      </c>
      <c r="K554" s="57">
        <f t="shared" si="37"/>
        <v>99.97133220910625</v>
      </c>
    </row>
    <row r="555" spans="1:11" ht="23.25" customHeight="1">
      <c r="A555" s="130"/>
      <c r="B555" s="313" t="s">
        <v>249</v>
      </c>
      <c r="C555" s="312" t="s">
        <v>49</v>
      </c>
      <c r="D555" s="57"/>
      <c r="E555" s="57"/>
      <c r="F555" s="57"/>
      <c r="G555" s="68"/>
      <c r="H555" s="57">
        <v>300</v>
      </c>
      <c r="I555" s="57">
        <v>300</v>
      </c>
      <c r="J555" s="57">
        <v>300</v>
      </c>
      <c r="K555" s="57">
        <f t="shared" si="37"/>
        <v>100</v>
      </c>
    </row>
    <row r="556" spans="1:11" ht="15" customHeight="1">
      <c r="A556" s="202">
        <v>85508</v>
      </c>
      <c r="B556" s="453" t="s">
        <v>167</v>
      </c>
      <c r="C556" s="454"/>
      <c r="D556" s="85"/>
      <c r="E556" s="85"/>
      <c r="F556" s="85"/>
      <c r="G556" s="68"/>
      <c r="H556" s="85">
        <f>SUM(H557)</f>
        <v>41900</v>
      </c>
      <c r="I556" s="85">
        <f>SUM(I557)</f>
        <v>87400</v>
      </c>
      <c r="J556" s="85">
        <f>SUM(J557)</f>
        <v>87328.95</v>
      </c>
      <c r="K556" s="57">
        <f t="shared" si="37"/>
        <v>99.9187070938215</v>
      </c>
    </row>
    <row r="557" spans="1:11" ht="26.25" customHeight="1">
      <c r="A557" s="130"/>
      <c r="B557" s="313" t="s">
        <v>254</v>
      </c>
      <c r="C557" s="312" t="s">
        <v>255</v>
      </c>
      <c r="D557" s="57"/>
      <c r="E557" s="57"/>
      <c r="F557" s="57"/>
      <c r="G557" s="68"/>
      <c r="H557" s="57">
        <v>41900</v>
      </c>
      <c r="I557" s="57">
        <v>87400</v>
      </c>
      <c r="J557" s="57">
        <v>87328.95</v>
      </c>
      <c r="K557" s="57">
        <f t="shared" si="37"/>
        <v>99.9187070938215</v>
      </c>
    </row>
    <row r="558" spans="1:11" ht="17.25" customHeight="1">
      <c r="A558" s="202">
        <v>85510</v>
      </c>
      <c r="B558" s="453" t="s">
        <v>278</v>
      </c>
      <c r="C558" s="454"/>
      <c r="D558" s="57"/>
      <c r="E558" s="57"/>
      <c r="F558" s="57"/>
      <c r="G558" s="68"/>
      <c r="H558" s="85">
        <f>SUM(H559)</f>
        <v>4300</v>
      </c>
      <c r="I558" s="85">
        <f>SUM(I559)</f>
        <v>23500</v>
      </c>
      <c r="J558" s="85">
        <f>SUM(J559)</f>
        <v>23445.1</v>
      </c>
      <c r="K558" s="85">
        <f t="shared" si="37"/>
        <v>99.7663829787234</v>
      </c>
    </row>
    <row r="559" spans="1:11" ht="26.25" customHeight="1">
      <c r="A559" s="58"/>
      <c r="B559" s="313" t="s">
        <v>254</v>
      </c>
      <c r="C559" s="312" t="s">
        <v>255</v>
      </c>
      <c r="D559" s="64"/>
      <c r="E559" s="64"/>
      <c r="F559" s="64"/>
      <c r="G559" s="74"/>
      <c r="H559" s="64">
        <v>4300</v>
      </c>
      <c r="I559" s="64">
        <v>23500</v>
      </c>
      <c r="J559" s="64">
        <v>23445.1</v>
      </c>
      <c r="K559" s="64">
        <f t="shared" si="37"/>
        <v>99.7663829787234</v>
      </c>
    </row>
    <row r="560" spans="1:11" ht="5.25" customHeight="1" thickBot="1">
      <c r="A560" s="410"/>
      <c r="B560" s="426"/>
      <c r="C560" s="427"/>
      <c r="D560" s="87"/>
      <c r="E560" s="87"/>
      <c r="F560" s="87"/>
      <c r="G560" s="87"/>
      <c r="H560" s="87"/>
      <c r="I560" s="87"/>
      <c r="J560" s="87"/>
      <c r="K560" s="87"/>
    </row>
    <row r="561" spans="1:11" ht="13.5" customHeight="1" thickBot="1">
      <c r="A561" s="512" t="s">
        <v>0</v>
      </c>
      <c r="B561" s="443" t="s">
        <v>1</v>
      </c>
      <c r="C561" s="443" t="s">
        <v>2</v>
      </c>
      <c r="D561" s="445" t="s">
        <v>130</v>
      </c>
      <c r="E561" s="446"/>
      <c r="F561" s="446"/>
      <c r="G561" s="447"/>
      <c r="H561" s="448" t="s">
        <v>132</v>
      </c>
      <c r="I561" s="449"/>
      <c r="J561" s="449"/>
      <c r="K561" s="450"/>
    </row>
    <row r="562" spans="1:11" ht="27" customHeight="1" thickBot="1">
      <c r="A562" s="442"/>
      <c r="B562" s="444"/>
      <c r="C562" s="444"/>
      <c r="D562" s="1" t="s">
        <v>230</v>
      </c>
      <c r="E562" s="2" t="s">
        <v>284</v>
      </c>
      <c r="F562" s="182" t="s">
        <v>131</v>
      </c>
      <c r="G562" s="2" t="s">
        <v>158</v>
      </c>
      <c r="H562" s="1" t="s">
        <v>230</v>
      </c>
      <c r="I562" s="2" t="s">
        <v>284</v>
      </c>
      <c r="J562" s="3" t="s">
        <v>131</v>
      </c>
      <c r="K562" s="2" t="s">
        <v>158</v>
      </c>
    </row>
    <row r="563" spans="1:11" ht="15" customHeight="1">
      <c r="A563" s="202">
        <v>85595</v>
      </c>
      <c r="B563" s="499" t="s">
        <v>279</v>
      </c>
      <c r="C563" s="499"/>
      <c r="D563" s="58">
        <f>SUM(D564)</f>
        <v>0</v>
      </c>
      <c r="E563" s="58">
        <f>SUM(E564)</f>
        <v>4124</v>
      </c>
      <c r="F563" s="58">
        <f>SUM(F564)</f>
        <v>4124</v>
      </c>
      <c r="G563" s="74">
        <f>F563/E563*100</f>
        <v>100</v>
      </c>
      <c r="H563" s="58">
        <f>SUM(H565:H566)</f>
        <v>0</v>
      </c>
      <c r="I563" s="58">
        <f>SUM(I565:I566)</f>
        <v>4124</v>
      </c>
      <c r="J563" s="58">
        <f>SUM(J565:J566)</f>
        <v>4124</v>
      </c>
      <c r="K563" s="85">
        <f t="shared" si="37"/>
        <v>100</v>
      </c>
    </row>
    <row r="564" spans="1:11" ht="48" customHeight="1">
      <c r="A564" s="85"/>
      <c r="B564" s="283">
        <v>2010</v>
      </c>
      <c r="C564" s="280" t="s">
        <v>187</v>
      </c>
      <c r="D564" s="64">
        <v>0</v>
      </c>
      <c r="E564" s="64">
        <v>4124</v>
      </c>
      <c r="F564" s="64">
        <v>4124</v>
      </c>
      <c r="G564" s="68">
        <f>F564/E564*100</f>
        <v>100</v>
      </c>
      <c r="H564" s="64"/>
      <c r="I564" s="64"/>
      <c r="J564" s="64"/>
      <c r="K564" s="57"/>
    </row>
    <row r="565" spans="1:11" ht="13.5" customHeight="1">
      <c r="A565" s="130"/>
      <c r="B565" s="283">
        <v>3110</v>
      </c>
      <c r="C565" s="280" t="s">
        <v>110</v>
      </c>
      <c r="D565" s="64"/>
      <c r="E565" s="64"/>
      <c r="F565" s="64"/>
      <c r="G565" s="68"/>
      <c r="H565" s="64">
        <v>0</v>
      </c>
      <c r="I565" s="64">
        <v>4000</v>
      </c>
      <c r="J565" s="64">
        <v>4000</v>
      </c>
      <c r="K565" s="57">
        <f t="shared" si="37"/>
        <v>100</v>
      </c>
    </row>
    <row r="566" spans="1:11" ht="15.75" customHeight="1" thickBot="1">
      <c r="A566" s="263"/>
      <c r="B566" s="355">
        <v>4210</v>
      </c>
      <c r="C566" s="329" t="s">
        <v>240</v>
      </c>
      <c r="D566" s="177"/>
      <c r="E566" s="176"/>
      <c r="F566" s="176"/>
      <c r="G566" s="68"/>
      <c r="H566" s="176">
        <v>0</v>
      </c>
      <c r="I566" s="176">
        <v>124</v>
      </c>
      <c r="J566" s="176">
        <v>124</v>
      </c>
      <c r="K566" s="57">
        <f t="shared" si="37"/>
        <v>100</v>
      </c>
    </row>
    <row r="567" spans="1:11" ht="25.5" customHeight="1" thickBot="1">
      <c r="A567" s="39">
        <v>900</v>
      </c>
      <c r="B567" s="500" t="s">
        <v>120</v>
      </c>
      <c r="C567" s="501"/>
      <c r="D567" s="60">
        <f>SUM(D568+D576+D588+D590+D593+D596)</f>
        <v>942000</v>
      </c>
      <c r="E567" s="60">
        <f>SUM(E568+E576+E588+E590+E593+E596+E598)</f>
        <v>971962</v>
      </c>
      <c r="F567" s="60">
        <f>SUM(F568+F576+F588+F590+F593+F596+F598)</f>
        <v>895109.1900000001</v>
      </c>
      <c r="G567" s="60">
        <f>F567/E567*100</f>
        <v>92.09302318403395</v>
      </c>
      <c r="H567" s="60">
        <f>H568+H576+H588+H590+H593+H600</f>
        <v>1965200</v>
      </c>
      <c r="I567" s="60">
        <f>I568+I576+I588+I590+I593+I600</f>
        <v>1979662</v>
      </c>
      <c r="J567" s="60">
        <f>J568+J576+J588+J590+J593+J600</f>
        <v>1803181.55</v>
      </c>
      <c r="K567" s="60">
        <f t="shared" si="37"/>
        <v>91.08532416139725</v>
      </c>
    </row>
    <row r="568" spans="1:11" ht="17.25" customHeight="1">
      <c r="A568" s="54">
        <v>90001</v>
      </c>
      <c r="B568" s="466" t="s">
        <v>121</v>
      </c>
      <c r="C568" s="467"/>
      <c r="D568" s="83">
        <f>SUM(D569:D575)</f>
        <v>0</v>
      </c>
      <c r="E568" s="83">
        <f>SUM(E569:E575)</f>
        <v>10000</v>
      </c>
      <c r="F568" s="83">
        <f>SUM(F569:F575)</f>
        <v>10213.5</v>
      </c>
      <c r="G568" s="62">
        <f>F568/E568*100</f>
        <v>102.13499999999999</v>
      </c>
      <c r="H568" s="69">
        <f>SUM(H570:H574)</f>
        <v>132500</v>
      </c>
      <c r="I568" s="69">
        <f>SUM(I570:I574)</f>
        <v>107700</v>
      </c>
      <c r="J568" s="69">
        <f>SUM(J570:J574)</f>
        <v>101793.76</v>
      </c>
      <c r="K568" s="99">
        <f t="shared" si="37"/>
        <v>94.51602599814298</v>
      </c>
    </row>
    <row r="569" spans="1:11" ht="24.75" customHeight="1">
      <c r="A569" s="154"/>
      <c r="B569" s="10" t="s">
        <v>259</v>
      </c>
      <c r="C569" s="21" t="s">
        <v>295</v>
      </c>
      <c r="D569" s="65">
        <v>0</v>
      </c>
      <c r="E569" s="65">
        <v>0</v>
      </c>
      <c r="F569" s="82">
        <v>213.5</v>
      </c>
      <c r="G569" s="379" t="s">
        <v>212</v>
      </c>
      <c r="H569" s="69"/>
      <c r="I569" s="69"/>
      <c r="J569" s="69"/>
      <c r="K569" s="130"/>
    </row>
    <row r="570" spans="1:11" ht="15" customHeight="1">
      <c r="A570" s="86"/>
      <c r="B570" s="20">
        <v>4300</v>
      </c>
      <c r="C570" s="114" t="s">
        <v>5</v>
      </c>
      <c r="D570" s="232"/>
      <c r="E570" s="232"/>
      <c r="F570" s="232"/>
      <c r="G570" s="381"/>
      <c r="H570" s="233">
        <v>0</v>
      </c>
      <c r="I570" s="221">
        <v>15800</v>
      </c>
      <c r="J570" s="221">
        <v>15800</v>
      </c>
      <c r="K570" s="64">
        <f aca="true" t="shared" si="38" ref="K570:K576">J570/I570*100</f>
        <v>100</v>
      </c>
    </row>
    <row r="571" spans="1:11" ht="15.75" customHeight="1">
      <c r="A571" s="247"/>
      <c r="B571" s="20">
        <v>4430</v>
      </c>
      <c r="C571" s="47" t="s">
        <v>10</v>
      </c>
      <c r="D571" s="64"/>
      <c r="E571" s="64"/>
      <c r="F571" s="64"/>
      <c r="G571" s="74"/>
      <c r="H571" s="66">
        <v>15000</v>
      </c>
      <c r="I571" s="66">
        <v>13550</v>
      </c>
      <c r="J571" s="64">
        <v>13534</v>
      </c>
      <c r="K571" s="64">
        <f t="shared" si="38"/>
        <v>99.88191881918819</v>
      </c>
    </row>
    <row r="572" spans="1:11" ht="24.75" customHeight="1">
      <c r="A572" s="247"/>
      <c r="B572" s="20">
        <v>4520</v>
      </c>
      <c r="C572" s="42" t="s">
        <v>149</v>
      </c>
      <c r="D572" s="64"/>
      <c r="E572" s="64"/>
      <c r="F572" s="64"/>
      <c r="G572" s="74"/>
      <c r="H572" s="66">
        <v>3000</v>
      </c>
      <c r="I572" s="66">
        <v>2850</v>
      </c>
      <c r="J572" s="64">
        <v>2845.7</v>
      </c>
      <c r="K572" s="64">
        <f t="shared" si="38"/>
        <v>99.84912280701754</v>
      </c>
    </row>
    <row r="573" spans="1:11" ht="14.25" customHeight="1">
      <c r="A573" s="247"/>
      <c r="B573" s="20">
        <v>6050</v>
      </c>
      <c r="C573" s="42" t="s">
        <v>21</v>
      </c>
      <c r="D573" s="64"/>
      <c r="E573" s="64"/>
      <c r="F573" s="64"/>
      <c r="G573" s="74"/>
      <c r="H573" s="64">
        <v>102500</v>
      </c>
      <c r="I573" s="64">
        <v>75500</v>
      </c>
      <c r="J573" s="64">
        <v>69614.06</v>
      </c>
      <c r="K573" s="64">
        <f t="shared" si="38"/>
        <v>92.20405298013245</v>
      </c>
    </row>
    <row r="574" spans="1:11" ht="47.25" customHeight="1">
      <c r="A574" s="247"/>
      <c r="B574" s="20">
        <v>6230</v>
      </c>
      <c r="C574" s="238" t="s">
        <v>172</v>
      </c>
      <c r="D574" s="64"/>
      <c r="E574" s="64"/>
      <c r="F574" s="64"/>
      <c r="G574" s="74"/>
      <c r="H574" s="64">
        <v>12000</v>
      </c>
      <c r="I574" s="64">
        <v>0</v>
      </c>
      <c r="J574" s="64">
        <v>0</v>
      </c>
      <c r="K574" s="37" t="s">
        <v>212</v>
      </c>
    </row>
    <row r="575" spans="1:11" ht="38.25" customHeight="1">
      <c r="A575" s="247"/>
      <c r="B575" s="20">
        <v>6280</v>
      </c>
      <c r="C575" s="380" t="s">
        <v>196</v>
      </c>
      <c r="D575" s="64">
        <v>0</v>
      </c>
      <c r="E575" s="64">
        <v>10000</v>
      </c>
      <c r="F575" s="64">
        <v>10000</v>
      </c>
      <c r="G575" s="74">
        <f>F575/E575*100</f>
        <v>100</v>
      </c>
      <c r="H575" s="66"/>
      <c r="I575" s="66"/>
      <c r="J575" s="66"/>
      <c r="K575" s="64"/>
    </row>
    <row r="576" spans="1:11" ht="15" customHeight="1">
      <c r="A576" s="198">
        <v>90002</v>
      </c>
      <c r="B576" s="451" t="s">
        <v>137</v>
      </c>
      <c r="C576" s="452"/>
      <c r="D576" s="58">
        <f>SUM(D577:D585)</f>
        <v>927000</v>
      </c>
      <c r="E576" s="58">
        <f>SUM(E577:E585)</f>
        <v>946962</v>
      </c>
      <c r="F576" s="58">
        <f>SUM(F577:F585)</f>
        <v>869760.52</v>
      </c>
      <c r="G576" s="62">
        <f>F576/E576*100</f>
        <v>91.84745744813414</v>
      </c>
      <c r="H576" s="67">
        <f>SUM(H579:H587)</f>
        <v>1002140</v>
      </c>
      <c r="I576" s="67">
        <f>SUM(I579:I587)</f>
        <v>1009281</v>
      </c>
      <c r="J576" s="67">
        <f>SUM(J579:J587)</f>
        <v>932884.88</v>
      </c>
      <c r="K576" s="64">
        <f t="shared" si="38"/>
        <v>92.43063923723919</v>
      </c>
    </row>
    <row r="577" spans="1:11" ht="36.75" customHeight="1">
      <c r="A577" s="157"/>
      <c r="B577" s="164" t="s">
        <v>22</v>
      </c>
      <c r="C577" s="235" t="s">
        <v>184</v>
      </c>
      <c r="D577" s="65">
        <v>921000</v>
      </c>
      <c r="E577" s="65">
        <v>921000</v>
      </c>
      <c r="F577" s="65">
        <v>844095.9</v>
      </c>
      <c r="G577" s="68">
        <f>F577/E577*100</f>
        <v>91.6499348534202</v>
      </c>
      <c r="H577" s="69"/>
      <c r="I577" s="69"/>
      <c r="J577" s="69"/>
      <c r="K577" s="70"/>
    </row>
    <row r="578" spans="1:11" ht="23.25" customHeight="1">
      <c r="A578" s="316"/>
      <c r="B578" s="164" t="s">
        <v>259</v>
      </c>
      <c r="C578" s="190" t="s">
        <v>280</v>
      </c>
      <c r="D578" s="65">
        <v>0</v>
      </c>
      <c r="E578" s="65">
        <v>0</v>
      </c>
      <c r="F578" s="65">
        <v>200</v>
      </c>
      <c r="G578" s="379" t="s">
        <v>212</v>
      </c>
      <c r="H578" s="69"/>
      <c r="I578" s="69"/>
      <c r="J578" s="69"/>
      <c r="K578" s="70"/>
    </row>
    <row r="579" spans="1:11" ht="26.25" customHeight="1">
      <c r="A579" s="157"/>
      <c r="B579" s="164" t="s">
        <v>234</v>
      </c>
      <c r="C579" s="50" t="s">
        <v>260</v>
      </c>
      <c r="D579" s="65">
        <v>0</v>
      </c>
      <c r="E579" s="65">
        <v>2500</v>
      </c>
      <c r="F579" s="65">
        <v>3217.8</v>
      </c>
      <c r="G579" s="68">
        <f>F579/E579*100</f>
        <v>128.71200000000002</v>
      </c>
      <c r="H579" s="94"/>
      <c r="I579" s="94"/>
      <c r="J579" s="94"/>
      <c r="K579" s="70"/>
    </row>
    <row r="580" spans="1:11" ht="13.5" customHeight="1">
      <c r="A580" s="316"/>
      <c r="B580" s="164" t="s">
        <v>32</v>
      </c>
      <c r="C580" s="50" t="s">
        <v>33</v>
      </c>
      <c r="D580" s="65">
        <v>2500</v>
      </c>
      <c r="E580" s="65">
        <v>0</v>
      </c>
      <c r="F580" s="65">
        <v>20</v>
      </c>
      <c r="G580" s="379" t="s">
        <v>212</v>
      </c>
      <c r="H580" s="94"/>
      <c r="I580" s="94"/>
      <c r="J580" s="94"/>
      <c r="K580" s="70"/>
    </row>
    <row r="581" spans="1:11" ht="21.75" customHeight="1">
      <c r="A581" s="399"/>
      <c r="B581" s="10" t="s">
        <v>68</v>
      </c>
      <c r="C581" s="21" t="s">
        <v>69</v>
      </c>
      <c r="D581" s="64">
        <v>3500</v>
      </c>
      <c r="E581" s="64">
        <v>3500</v>
      </c>
      <c r="F581" s="64">
        <v>2264.82</v>
      </c>
      <c r="G581" s="68">
        <f>F581/E581*100</f>
        <v>64.70914285714287</v>
      </c>
      <c r="H581" s="66"/>
      <c r="I581" s="66"/>
      <c r="J581" s="64"/>
      <c r="K581" s="64"/>
    </row>
    <row r="582" spans="1:11" ht="6.75" customHeight="1" thickBot="1">
      <c r="A582" s="408"/>
      <c r="B582" s="428"/>
      <c r="C582" s="407"/>
      <c r="D582" s="87"/>
      <c r="E582" s="87"/>
      <c r="F582" s="87"/>
      <c r="G582" s="87"/>
      <c r="H582" s="87"/>
      <c r="I582" s="87"/>
      <c r="J582" s="87"/>
      <c r="K582" s="87"/>
    </row>
    <row r="583" spans="1:11" ht="12.75" customHeight="1" thickBot="1">
      <c r="A583" s="441" t="s">
        <v>0</v>
      </c>
      <c r="B583" s="443" t="s">
        <v>1</v>
      </c>
      <c r="C583" s="443" t="s">
        <v>2</v>
      </c>
      <c r="D583" s="445" t="s">
        <v>130</v>
      </c>
      <c r="E583" s="446"/>
      <c r="F583" s="446"/>
      <c r="G583" s="447"/>
      <c r="H583" s="448" t="s">
        <v>132</v>
      </c>
      <c r="I583" s="449"/>
      <c r="J583" s="449"/>
      <c r="K583" s="450"/>
    </row>
    <row r="584" spans="1:11" ht="25.5" customHeight="1" thickBot="1">
      <c r="A584" s="442"/>
      <c r="B584" s="444"/>
      <c r="C584" s="444"/>
      <c r="D584" s="1" t="s">
        <v>230</v>
      </c>
      <c r="E584" s="2" t="s">
        <v>284</v>
      </c>
      <c r="F584" s="182" t="s">
        <v>131</v>
      </c>
      <c r="G584" s="2" t="s">
        <v>158</v>
      </c>
      <c r="H584" s="1" t="s">
        <v>230</v>
      </c>
      <c r="I584" s="2" t="s">
        <v>284</v>
      </c>
      <c r="J584" s="3" t="s">
        <v>131</v>
      </c>
      <c r="K584" s="2" t="s">
        <v>158</v>
      </c>
    </row>
    <row r="585" spans="1:11" ht="36" customHeight="1">
      <c r="A585" s="316"/>
      <c r="B585" s="338" t="s">
        <v>189</v>
      </c>
      <c r="C585" s="339" t="s">
        <v>196</v>
      </c>
      <c r="D585" s="162">
        <v>0</v>
      </c>
      <c r="E585" s="64">
        <v>19962</v>
      </c>
      <c r="F585" s="64">
        <v>19962</v>
      </c>
      <c r="G585" s="68">
        <f>F585/E585*100</f>
        <v>100</v>
      </c>
      <c r="H585" s="66"/>
      <c r="I585" s="66"/>
      <c r="J585" s="64"/>
      <c r="K585" s="64"/>
    </row>
    <row r="586" spans="1:11" ht="12.75" customHeight="1">
      <c r="A586" s="151"/>
      <c r="B586" s="102">
        <v>4210</v>
      </c>
      <c r="C586" s="47" t="s">
        <v>15</v>
      </c>
      <c r="D586" s="64"/>
      <c r="E586" s="64"/>
      <c r="F586" s="64"/>
      <c r="G586" s="68"/>
      <c r="H586" s="66">
        <v>1517</v>
      </c>
      <c r="I586" s="66">
        <v>1517</v>
      </c>
      <c r="J586" s="64">
        <v>1300</v>
      </c>
      <c r="K586" s="64">
        <f aca="true" t="shared" si="39" ref="K586:K595">J586/I586*100</f>
        <v>85.69545154911009</v>
      </c>
    </row>
    <row r="587" spans="1:11" ht="13.5" customHeight="1">
      <c r="A587" s="137"/>
      <c r="B587" s="20">
        <v>4300</v>
      </c>
      <c r="C587" s="47" t="s">
        <v>5</v>
      </c>
      <c r="D587" s="58"/>
      <c r="E587" s="58"/>
      <c r="F587" s="58"/>
      <c r="G587" s="68"/>
      <c r="H587" s="66">
        <v>1000623</v>
      </c>
      <c r="I587" s="58">
        <v>1007764</v>
      </c>
      <c r="J587" s="58">
        <v>931584.88</v>
      </c>
      <c r="K587" s="64">
        <f t="shared" si="39"/>
        <v>92.44077780115185</v>
      </c>
    </row>
    <row r="588" spans="1:11" ht="13.5" customHeight="1">
      <c r="A588" s="15">
        <v>90003</v>
      </c>
      <c r="B588" s="451" t="s">
        <v>122</v>
      </c>
      <c r="C588" s="452"/>
      <c r="D588" s="58"/>
      <c r="E588" s="58"/>
      <c r="F588" s="58"/>
      <c r="G588" s="68"/>
      <c r="H588" s="67">
        <f>SUM(H589)</f>
        <v>384000</v>
      </c>
      <c r="I588" s="67">
        <f>SUM(I589)</f>
        <v>379800</v>
      </c>
      <c r="J588" s="67">
        <f>SUM(J589)</f>
        <v>322130.08</v>
      </c>
      <c r="K588" s="58">
        <f t="shared" si="39"/>
        <v>84.81571353343865</v>
      </c>
    </row>
    <row r="589" spans="1:11" ht="14.25" customHeight="1">
      <c r="A589" s="138"/>
      <c r="B589" s="20">
        <v>4300</v>
      </c>
      <c r="C589" s="47" t="s">
        <v>5</v>
      </c>
      <c r="D589" s="64"/>
      <c r="E589" s="64"/>
      <c r="F589" s="64"/>
      <c r="G589" s="68"/>
      <c r="H589" s="66">
        <v>384000</v>
      </c>
      <c r="I589" s="66">
        <v>379800</v>
      </c>
      <c r="J589" s="66">
        <v>322130.08</v>
      </c>
      <c r="K589" s="64">
        <f t="shared" si="39"/>
        <v>84.81571353343865</v>
      </c>
    </row>
    <row r="590" spans="1:11" ht="12" customHeight="1">
      <c r="A590" s="15">
        <v>90004</v>
      </c>
      <c r="B590" s="451" t="s">
        <v>123</v>
      </c>
      <c r="C590" s="452"/>
      <c r="D590" s="58">
        <v>0</v>
      </c>
      <c r="E590" s="58">
        <v>0</v>
      </c>
      <c r="F590" s="58">
        <v>0</v>
      </c>
      <c r="G590" s="76">
        <v>0</v>
      </c>
      <c r="H590" s="67">
        <f>SUM(H591:H592)</f>
        <v>146400</v>
      </c>
      <c r="I590" s="67">
        <f>SUM(I591:I592)</f>
        <v>140350</v>
      </c>
      <c r="J590" s="67">
        <f>SUM(J591:J592)</f>
        <v>136853.4</v>
      </c>
      <c r="K590" s="58">
        <f t="shared" si="39"/>
        <v>97.50865692910581</v>
      </c>
    </row>
    <row r="591" spans="1:11" ht="13.5" customHeight="1">
      <c r="A591" s="86"/>
      <c r="B591" s="20">
        <v>4170</v>
      </c>
      <c r="C591" s="47" t="s">
        <v>14</v>
      </c>
      <c r="D591" s="58"/>
      <c r="E591" s="58"/>
      <c r="F591" s="58"/>
      <c r="G591" s="68"/>
      <c r="H591" s="66">
        <v>8400</v>
      </c>
      <c r="I591" s="66">
        <v>8400</v>
      </c>
      <c r="J591" s="66">
        <v>8400</v>
      </c>
      <c r="K591" s="64">
        <f t="shared" si="39"/>
        <v>100</v>
      </c>
    </row>
    <row r="592" spans="1:11" ht="12.75" customHeight="1">
      <c r="A592" s="46"/>
      <c r="B592" s="20">
        <v>4300</v>
      </c>
      <c r="C592" s="47" t="s">
        <v>5</v>
      </c>
      <c r="D592" s="64"/>
      <c r="E592" s="64"/>
      <c r="F592" s="64"/>
      <c r="G592" s="68"/>
      <c r="H592" s="66">
        <v>138000</v>
      </c>
      <c r="I592" s="66">
        <v>131950</v>
      </c>
      <c r="J592" s="66">
        <v>128453.4</v>
      </c>
      <c r="K592" s="64">
        <f t="shared" si="39"/>
        <v>97.35005683971201</v>
      </c>
    </row>
    <row r="593" spans="1:11" ht="13.5" customHeight="1">
      <c r="A593" s="198">
        <v>90015</v>
      </c>
      <c r="B593" s="464" t="s">
        <v>124</v>
      </c>
      <c r="C593" s="465"/>
      <c r="D593" s="64"/>
      <c r="E593" s="64"/>
      <c r="F593" s="64"/>
      <c r="G593" s="68"/>
      <c r="H593" s="67">
        <f>SUM(H594:H595)</f>
        <v>212160</v>
      </c>
      <c r="I593" s="67">
        <f>SUM(I594:I595)</f>
        <v>212160</v>
      </c>
      <c r="J593" s="67">
        <f>SUM(J594:J595)</f>
        <v>194128.34</v>
      </c>
      <c r="K593" s="58">
        <f t="shared" si="39"/>
        <v>91.50091440422322</v>
      </c>
    </row>
    <row r="594" spans="1:11" ht="13.5" customHeight="1">
      <c r="A594" s="86"/>
      <c r="B594" s="20">
        <v>4260</v>
      </c>
      <c r="C594" s="47" t="s">
        <v>16</v>
      </c>
      <c r="D594" s="57"/>
      <c r="E594" s="57"/>
      <c r="F594" s="57"/>
      <c r="G594" s="68"/>
      <c r="H594" s="136">
        <v>126160</v>
      </c>
      <c r="I594" s="64">
        <v>126160</v>
      </c>
      <c r="J594" s="64">
        <v>109407.41</v>
      </c>
      <c r="K594" s="64">
        <f t="shared" si="39"/>
        <v>86.72115567533292</v>
      </c>
    </row>
    <row r="595" spans="1:11" ht="12.75" customHeight="1">
      <c r="A595" s="86"/>
      <c r="B595" s="20">
        <v>4300</v>
      </c>
      <c r="C595" s="47" t="s">
        <v>5</v>
      </c>
      <c r="D595" s="64"/>
      <c r="E595" s="64"/>
      <c r="F595" s="64"/>
      <c r="G595" s="68"/>
      <c r="H595" s="136">
        <v>86000</v>
      </c>
      <c r="I595" s="64">
        <v>86000</v>
      </c>
      <c r="J595" s="64">
        <v>84720.93</v>
      </c>
      <c r="K595" s="64">
        <f t="shared" si="39"/>
        <v>98.51270930232558</v>
      </c>
    </row>
    <row r="596" spans="1:11" ht="23.25" customHeight="1">
      <c r="A596" s="55">
        <v>90019</v>
      </c>
      <c r="B596" s="470" t="s">
        <v>154</v>
      </c>
      <c r="C596" s="471"/>
      <c r="D596" s="83">
        <f>SUM(D597)</f>
        <v>15000</v>
      </c>
      <c r="E596" s="83">
        <f>SUM(E597)</f>
        <v>15000</v>
      </c>
      <c r="F596" s="83">
        <f>SUM(F597)</f>
        <v>14955.88</v>
      </c>
      <c r="G596" s="76">
        <f>F596/E596*100</f>
        <v>99.70586666666667</v>
      </c>
      <c r="H596" s="179"/>
      <c r="I596" s="82"/>
      <c r="J596" s="82"/>
      <c r="K596" s="64"/>
    </row>
    <row r="597" spans="1:11" ht="15.75" customHeight="1">
      <c r="A597" s="163"/>
      <c r="B597" s="10" t="s">
        <v>32</v>
      </c>
      <c r="C597" s="42" t="s">
        <v>33</v>
      </c>
      <c r="D597" s="82">
        <v>15000</v>
      </c>
      <c r="E597" s="82">
        <v>15000</v>
      </c>
      <c r="F597" s="82">
        <v>14955.88</v>
      </c>
      <c r="G597" s="68">
        <f>F597/E597*100</f>
        <v>99.70586666666667</v>
      </c>
      <c r="H597" s="179"/>
      <c r="I597" s="82"/>
      <c r="J597" s="82"/>
      <c r="K597" s="64"/>
    </row>
    <row r="598" spans="1:11" ht="22.5" customHeight="1">
      <c r="A598" s="180">
        <v>90020</v>
      </c>
      <c r="B598" s="468" t="s">
        <v>261</v>
      </c>
      <c r="C598" s="469"/>
      <c r="D598" s="178">
        <v>0</v>
      </c>
      <c r="E598" s="178">
        <v>0</v>
      </c>
      <c r="F598" s="268">
        <f>F599</f>
        <v>179.29</v>
      </c>
      <c r="G598" s="385" t="s">
        <v>212</v>
      </c>
      <c r="H598" s="178"/>
      <c r="I598" s="178"/>
      <c r="J598" s="178"/>
      <c r="K598" s="64"/>
    </row>
    <row r="599" spans="1:11" ht="17.25" customHeight="1">
      <c r="A599" s="180"/>
      <c r="B599" s="249" t="s">
        <v>209</v>
      </c>
      <c r="C599" s="269" t="s">
        <v>210</v>
      </c>
      <c r="D599" s="270">
        <v>0</v>
      </c>
      <c r="E599" s="245">
        <v>0</v>
      </c>
      <c r="F599" s="20">
        <v>179.29</v>
      </c>
      <c r="G599" s="379" t="s">
        <v>212</v>
      </c>
      <c r="H599" s="199"/>
      <c r="I599" s="187"/>
      <c r="J599" s="187"/>
      <c r="K599" s="64"/>
    </row>
    <row r="600" spans="1:11" ht="12.75" customHeight="1">
      <c r="A600" s="241">
        <v>90095</v>
      </c>
      <c r="B600" s="451" t="s">
        <v>9</v>
      </c>
      <c r="C600" s="452"/>
      <c r="D600" s="186"/>
      <c r="E600" s="7"/>
      <c r="F600" s="186"/>
      <c r="G600" s="68"/>
      <c r="H600" s="178">
        <f>SUM(H601:H608)</f>
        <v>88000</v>
      </c>
      <c r="I600" s="178">
        <f>SUM(I601:I608)</f>
        <v>130371</v>
      </c>
      <c r="J600" s="178">
        <f>SUM(J601:J608)</f>
        <v>115391.09</v>
      </c>
      <c r="K600" s="58">
        <f aca="true" t="shared" si="40" ref="K600:K616">J600/I600*100</f>
        <v>88.5097836175223</v>
      </c>
    </row>
    <row r="601" spans="1:11" ht="55.5" customHeight="1">
      <c r="A601" s="362"/>
      <c r="B601" s="20">
        <v>2360</v>
      </c>
      <c r="C601" s="429" t="s">
        <v>202</v>
      </c>
      <c r="D601" s="53"/>
      <c r="E601" s="53"/>
      <c r="F601" s="53"/>
      <c r="G601" s="25"/>
      <c r="H601" s="101">
        <v>28500</v>
      </c>
      <c r="I601" s="101">
        <v>22500</v>
      </c>
      <c r="J601" s="101">
        <v>22500</v>
      </c>
      <c r="K601" s="64">
        <f t="shared" si="40"/>
        <v>100</v>
      </c>
    </row>
    <row r="602" spans="1:11" ht="13.5" customHeight="1">
      <c r="A602" s="505"/>
      <c r="B602" s="34">
        <v>4170</v>
      </c>
      <c r="C602" s="103" t="s">
        <v>14</v>
      </c>
      <c r="D602" s="53"/>
      <c r="E602" s="53"/>
      <c r="F602" s="53"/>
      <c r="G602" s="25"/>
      <c r="H602" s="101">
        <v>1000</v>
      </c>
      <c r="I602" s="101">
        <v>1000</v>
      </c>
      <c r="J602" s="101">
        <v>0</v>
      </c>
      <c r="K602" s="57">
        <f t="shared" si="40"/>
        <v>0</v>
      </c>
    </row>
    <row r="603" spans="1:11" ht="13.5" customHeight="1">
      <c r="A603" s="505"/>
      <c r="B603" s="20">
        <v>4210</v>
      </c>
      <c r="C603" s="47" t="s">
        <v>15</v>
      </c>
      <c r="D603" s="18"/>
      <c r="E603" s="18"/>
      <c r="F603" s="18"/>
      <c r="G603" s="13"/>
      <c r="H603" s="66">
        <v>3500</v>
      </c>
      <c r="I603" s="66">
        <v>13900</v>
      </c>
      <c r="J603" s="66">
        <v>13217.73</v>
      </c>
      <c r="K603" s="64">
        <f t="shared" si="40"/>
        <v>95.09158273381296</v>
      </c>
    </row>
    <row r="604" spans="1:11" ht="12.75" customHeight="1">
      <c r="A604" s="382"/>
      <c r="B604" s="20">
        <v>4260</v>
      </c>
      <c r="C604" s="47" t="s">
        <v>16</v>
      </c>
      <c r="D604" s="53"/>
      <c r="E604" s="53"/>
      <c r="F604" s="53"/>
      <c r="G604" s="25"/>
      <c r="H604" s="101">
        <v>6000</v>
      </c>
      <c r="I604" s="101">
        <v>3650</v>
      </c>
      <c r="J604" s="101">
        <v>3084.84</v>
      </c>
      <c r="K604" s="57">
        <f t="shared" si="40"/>
        <v>84.51616438356164</v>
      </c>
    </row>
    <row r="605" spans="1:11" ht="12.75" customHeight="1">
      <c r="A605" s="266"/>
      <c r="B605" s="20">
        <v>4270</v>
      </c>
      <c r="C605" s="47" t="s">
        <v>17</v>
      </c>
      <c r="D605" s="12"/>
      <c r="E605" s="12"/>
      <c r="F605" s="12"/>
      <c r="G605" s="13"/>
      <c r="H605" s="93">
        <v>7500</v>
      </c>
      <c r="I605" s="66">
        <v>12321</v>
      </c>
      <c r="J605" s="64">
        <v>12250</v>
      </c>
      <c r="K605" s="64">
        <f t="shared" si="40"/>
        <v>99.42374807239672</v>
      </c>
    </row>
    <row r="606" spans="1:11" ht="12.75" customHeight="1">
      <c r="A606" s="266"/>
      <c r="B606" s="271">
        <v>4300</v>
      </c>
      <c r="C606" s="102" t="s">
        <v>5</v>
      </c>
      <c r="D606" s="240"/>
      <c r="E606" s="240"/>
      <c r="F606" s="240"/>
      <c r="G606" s="8"/>
      <c r="H606" s="93">
        <v>13500</v>
      </c>
      <c r="I606" s="64">
        <v>62000</v>
      </c>
      <c r="J606" s="64">
        <v>49338.52</v>
      </c>
      <c r="K606" s="64">
        <f t="shared" si="40"/>
        <v>79.57825806451612</v>
      </c>
    </row>
    <row r="607" spans="1:11" ht="15" customHeight="1">
      <c r="A607" s="266"/>
      <c r="B607" s="20">
        <v>6050</v>
      </c>
      <c r="C607" s="42" t="s">
        <v>21</v>
      </c>
      <c r="D607" s="7"/>
      <c r="E607" s="7"/>
      <c r="F607" s="7"/>
      <c r="G607" s="8"/>
      <c r="H607" s="94">
        <v>28000</v>
      </c>
      <c r="I607" s="94">
        <v>0</v>
      </c>
      <c r="J607" s="94">
        <v>0</v>
      </c>
      <c r="K607" s="37" t="s">
        <v>212</v>
      </c>
    </row>
    <row r="608" spans="1:11" ht="24" customHeight="1" thickBot="1">
      <c r="A608" s="440"/>
      <c r="B608" s="152">
        <v>6060</v>
      </c>
      <c r="C608" s="402" t="s">
        <v>24</v>
      </c>
      <c r="D608" s="403"/>
      <c r="E608" s="403"/>
      <c r="F608" s="403"/>
      <c r="G608" s="43"/>
      <c r="H608" s="87">
        <v>0</v>
      </c>
      <c r="I608" s="176">
        <v>15000</v>
      </c>
      <c r="J608" s="177">
        <v>15000</v>
      </c>
      <c r="K608" s="404">
        <f t="shared" si="40"/>
        <v>100</v>
      </c>
    </row>
    <row r="609" spans="1:11" ht="15" customHeight="1" thickBot="1">
      <c r="A609" s="396">
        <v>921</v>
      </c>
      <c r="B609" s="506" t="s">
        <v>125</v>
      </c>
      <c r="C609" s="456"/>
      <c r="D609" s="5">
        <f>D611</f>
        <v>0</v>
      </c>
      <c r="E609" s="6">
        <f>E611</f>
        <v>2380</v>
      </c>
      <c r="F609" s="6">
        <f>F611</f>
        <v>2380</v>
      </c>
      <c r="G609" s="60">
        <f>F609/E609*100</f>
        <v>100</v>
      </c>
      <c r="H609" s="59">
        <f>SUM(H610+H617+H619)</f>
        <v>423000</v>
      </c>
      <c r="I609" s="59">
        <f>SUM(I610+I617+I619)</f>
        <v>469992</v>
      </c>
      <c r="J609" s="59">
        <f>SUM(J610+J617+J619)</f>
        <v>469988</v>
      </c>
      <c r="K609" s="60">
        <f t="shared" si="40"/>
        <v>99.99914892168378</v>
      </c>
    </row>
    <row r="610" spans="1:11" ht="12" customHeight="1">
      <c r="A610" s="54">
        <v>92109</v>
      </c>
      <c r="B610" s="466" t="s">
        <v>126</v>
      </c>
      <c r="C610" s="467"/>
      <c r="D610" s="30"/>
      <c r="E610" s="30"/>
      <c r="F610" s="30"/>
      <c r="G610" s="8"/>
      <c r="H610" s="69">
        <f>SUM(H615)</f>
        <v>263000</v>
      </c>
      <c r="I610" s="69">
        <f>SUM(I615:I616)</f>
        <v>309992</v>
      </c>
      <c r="J610" s="69">
        <f>SUM(J615:J616)</f>
        <v>309992</v>
      </c>
      <c r="K610" s="58">
        <f t="shared" si="40"/>
        <v>100</v>
      </c>
    </row>
    <row r="611" spans="1:11" ht="12.75" customHeight="1">
      <c r="A611" s="46"/>
      <c r="B611" s="383" t="s">
        <v>32</v>
      </c>
      <c r="C611" s="11" t="s">
        <v>33</v>
      </c>
      <c r="D611" s="30">
        <v>0</v>
      </c>
      <c r="E611" s="30">
        <v>2380</v>
      </c>
      <c r="F611" s="30">
        <v>2380</v>
      </c>
      <c r="G611" s="68">
        <f>F611/E611*100</f>
        <v>100</v>
      </c>
      <c r="H611" s="69"/>
      <c r="I611" s="69"/>
      <c r="J611" s="69"/>
      <c r="K611" s="58"/>
    </row>
    <row r="612" spans="1:11" ht="3.75" customHeight="1" thickBot="1">
      <c r="A612" s="185"/>
      <c r="B612" s="430"/>
      <c r="C612" s="406"/>
      <c r="D612" s="108"/>
      <c r="E612" s="108"/>
      <c r="F612" s="108"/>
      <c r="G612" s="87"/>
      <c r="H612" s="410"/>
      <c r="I612" s="410"/>
      <c r="J612" s="410"/>
      <c r="K612" s="410"/>
    </row>
    <row r="613" spans="1:11" ht="14.25" customHeight="1" thickBot="1">
      <c r="A613" s="441" t="s">
        <v>0</v>
      </c>
      <c r="B613" s="443" t="s">
        <v>1</v>
      </c>
      <c r="C613" s="443" t="s">
        <v>2</v>
      </c>
      <c r="D613" s="445" t="s">
        <v>130</v>
      </c>
      <c r="E613" s="446"/>
      <c r="F613" s="446"/>
      <c r="G613" s="447"/>
      <c r="H613" s="448" t="s">
        <v>132</v>
      </c>
      <c r="I613" s="449"/>
      <c r="J613" s="449"/>
      <c r="K613" s="450"/>
    </row>
    <row r="614" spans="1:11" ht="29.25" customHeight="1" thickBot="1">
      <c r="A614" s="442"/>
      <c r="B614" s="444"/>
      <c r="C614" s="444"/>
      <c r="D614" s="1" t="s">
        <v>230</v>
      </c>
      <c r="E614" s="2" t="s">
        <v>284</v>
      </c>
      <c r="F614" s="182" t="s">
        <v>131</v>
      </c>
      <c r="G614" s="2" t="s">
        <v>158</v>
      </c>
      <c r="H614" s="1" t="s">
        <v>230</v>
      </c>
      <c r="I614" s="2" t="s">
        <v>284</v>
      </c>
      <c r="J614" s="3" t="s">
        <v>131</v>
      </c>
      <c r="K614" s="2" t="s">
        <v>158</v>
      </c>
    </row>
    <row r="615" spans="1:11" ht="24.75" customHeight="1">
      <c r="A615" s="86"/>
      <c r="B615" s="96">
        <v>2480</v>
      </c>
      <c r="C615" s="42" t="s">
        <v>127</v>
      </c>
      <c r="D615" s="58"/>
      <c r="E615" s="58"/>
      <c r="F615" s="58"/>
      <c r="G615" s="13"/>
      <c r="H615" s="66">
        <v>263000</v>
      </c>
      <c r="I615" s="66">
        <v>279992</v>
      </c>
      <c r="J615" s="66">
        <v>279992</v>
      </c>
      <c r="K615" s="64">
        <f t="shared" si="40"/>
        <v>100</v>
      </c>
    </row>
    <row r="616" spans="1:11" ht="47.25" customHeight="1">
      <c r="A616" s="90"/>
      <c r="B616" s="214">
        <v>6220</v>
      </c>
      <c r="C616" s="238" t="s">
        <v>263</v>
      </c>
      <c r="D616" s="332"/>
      <c r="E616" s="332"/>
      <c r="F616" s="332"/>
      <c r="G616" s="25"/>
      <c r="H616" s="101">
        <v>0</v>
      </c>
      <c r="I616" s="101">
        <v>30000</v>
      </c>
      <c r="J616" s="101">
        <v>30000</v>
      </c>
      <c r="K616" s="101">
        <f t="shared" si="40"/>
        <v>100</v>
      </c>
    </row>
    <row r="617" spans="1:11" ht="14.25" customHeight="1">
      <c r="A617" s="131">
        <v>92116</v>
      </c>
      <c r="B617" s="451" t="s">
        <v>128</v>
      </c>
      <c r="C617" s="452"/>
      <c r="D617" s="181"/>
      <c r="E617" s="181"/>
      <c r="F617" s="181"/>
      <c r="G617" s="25"/>
      <c r="H617" s="100">
        <f>SUM(H618)</f>
        <v>145000</v>
      </c>
      <c r="I617" s="100">
        <f>SUM(I618)</f>
        <v>145000</v>
      </c>
      <c r="J617" s="100">
        <f>SUM(J618)</f>
        <v>144996</v>
      </c>
      <c r="K617" s="100">
        <f>SUM(K618)</f>
        <v>99.99724137931034</v>
      </c>
    </row>
    <row r="618" spans="1:11" ht="24.75" customHeight="1">
      <c r="A618" s="139"/>
      <c r="B618" s="47">
        <v>2480</v>
      </c>
      <c r="C618" s="230" t="s">
        <v>127</v>
      </c>
      <c r="D618" s="64"/>
      <c r="E618" s="64"/>
      <c r="F618" s="64"/>
      <c r="G618" s="25"/>
      <c r="H618" s="64">
        <v>145000</v>
      </c>
      <c r="I618" s="64">
        <v>145000</v>
      </c>
      <c r="J618" s="64">
        <v>144996</v>
      </c>
      <c r="K618" s="64">
        <f>J618/I618*100</f>
        <v>99.99724137931034</v>
      </c>
    </row>
    <row r="619" spans="1:11" ht="13.5" customHeight="1">
      <c r="A619" s="198">
        <v>92118</v>
      </c>
      <c r="B619" s="185"/>
      <c r="C619" s="241" t="s">
        <v>217</v>
      </c>
      <c r="D619" s="58"/>
      <c r="E619" s="58"/>
      <c r="F619" s="81"/>
      <c r="G619" s="261"/>
      <c r="H619" s="140">
        <f>H620</f>
        <v>15000</v>
      </c>
      <c r="I619" s="140">
        <f>I620</f>
        <v>15000</v>
      </c>
      <c r="J619" s="140">
        <f>J620</f>
        <v>15000</v>
      </c>
      <c r="K619" s="85">
        <f aca="true" t="shared" si="41" ref="K619:K627">J619/I619*100</f>
        <v>100</v>
      </c>
    </row>
    <row r="620" spans="1:11" ht="23.25" customHeight="1" thickBot="1">
      <c r="A620" s="259"/>
      <c r="B620" s="47">
        <v>2480</v>
      </c>
      <c r="C620" s="260" t="s">
        <v>127</v>
      </c>
      <c r="D620" s="107"/>
      <c r="E620" s="107"/>
      <c r="F620" s="258"/>
      <c r="G620" s="43"/>
      <c r="H620" s="369">
        <v>15000</v>
      </c>
      <c r="I620" s="177">
        <v>15000</v>
      </c>
      <c r="J620" s="177">
        <v>15000</v>
      </c>
      <c r="K620" s="177">
        <f t="shared" si="41"/>
        <v>100</v>
      </c>
    </row>
    <row r="621" spans="1:11" ht="13.5" customHeight="1" thickBot="1">
      <c r="A621" s="39">
        <v>926</v>
      </c>
      <c r="B621" s="459" t="s">
        <v>163</v>
      </c>
      <c r="C621" s="460"/>
      <c r="D621" s="229">
        <f>(D622+D635)</f>
        <v>700000</v>
      </c>
      <c r="E621" s="229">
        <f>(E622+E56627)</f>
        <v>767500</v>
      </c>
      <c r="F621" s="229">
        <f>(F622+F635)</f>
        <v>767906.99</v>
      </c>
      <c r="G621" s="60">
        <f>F621/E621*100</f>
        <v>100.0530280130293</v>
      </c>
      <c r="H621" s="251">
        <f>SUM(H622+H635)</f>
        <v>2134000</v>
      </c>
      <c r="I621" s="251">
        <f>SUM(I622+I635)</f>
        <v>2768500</v>
      </c>
      <c r="J621" s="251">
        <f>SUM(J622+J635)</f>
        <v>2679383.09</v>
      </c>
      <c r="K621" s="129">
        <f t="shared" si="41"/>
        <v>96.78103991331045</v>
      </c>
    </row>
    <row r="622" spans="1:11" ht="12.75" customHeight="1">
      <c r="A622" s="26">
        <v>92601</v>
      </c>
      <c r="B622" s="466" t="s">
        <v>146</v>
      </c>
      <c r="C622" s="467"/>
      <c r="D622" s="70">
        <f>SUM(D623:D633)</f>
        <v>700000</v>
      </c>
      <c r="E622" s="70">
        <f>SUM(E623:E634)</f>
        <v>767500</v>
      </c>
      <c r="F622" s="70">
        <f>SUM(F623:F634)</f>
        <v>767906.99</v>
      </c>
      <c r="G622" s="62">
        <f>F622/E622*100</f>
        <v>100.0530280130293</v>
      </c>
      <c r="H622" s="69">
        <f>SUM(H624:H632)</f>
        <v>2045000</v>
      </c>
      <c r="I622" s="69">
        <f>SUM(I624:I632)</f>
        <v>2679500</v>
      </c>
      <c r="J622" s="69">
        <f>SUM(J624:J632)</f>
        <v>2591883.09</v>
      </c>
      <c r="K622" s="70">
        <f t="shared" si="41"/>
        <v>96.73010225788393</v>
      </c>
    </row>
    <row r="623" spans="1:11" ht="13.5" customHeight="1">
      <c r="A623" s="73"/>
      <c r="B623" s="164" t="s">
        <v>32</v>
      </c>
      <c r="C623" s="11" t="s">
        <v>33</v>
      </c>
      <c r="D623" s="65">
        <v>0</v>
      </c>
      <c r="E623" s="65">
        <v>0</v>
      </c>
      <c r="F623" s="65">
        <v>406.99</v>
      </c>
      <c r="G623" s="379" t="s">
        <v>212</v>
      </c>
      <c r="H623" s="69"/>
      <c r="I623" s="69"/>
      <c r="J623" s="69"/>
      <c r="K623" s="70"/>
    </row>
    <row r="624" spans="1:11" ht="13.5" customHeight="1">
      <c r="A624" s="86"/>
      <c r="B624" s="51">
        <v>4110</v>
      </c>
      <c r="C624" s="47" t="s">
        <v>45</v>
      </c>
      <c r="D624" s="123"/>
      <c r="E624" s="65"/>
      <c r="F624" s="65"/>
      <c r="G624" s="62"/>
      <c r="H624" s="94">
        <v>2200</v>
      </c>
      <c r="I624" s="94">
        <v>2200</v>
      </c>
      <c r="J624" s="65">
        <v>188.1</v>
      </c>
      <c r="K624" s="65">
        <f t="shared" si="41"/>
        <v>8.549999999999999</v>
      </c>
    </row>
    <row r="625" spans="1:11" ht="12" customHeight="1">
      <c r="A625" s="272"/>
      <c r="B625" s="20">
        <v>4120</v>
      </c>
      <c r="C625" s="47" t="s">
        <v>46</v>
      </c>
      <c r="D625" s="123"/>
      <c r="E625" s="65"/>
      <c r="F625" s="65"/>
      <c r="G625" s="62"/>
      <c r="H625" s="94">
        <v>400</v>
      </c>
      <c r="I625" s="94">
        <v>400</v>
      </c>
      <c r="J625" s="65">
        <v>26.95</v>
      </c>
      <c r="K625" s="65">
        <f t="shared" si="41"/>
        <v>6.737500000000001</v>
      </c>
    </row>
    <row r="626" spans="1:11" ht="13.5" customHeight="1">
      <c r="A626" s="272"/>
      <c r="B626" s="51">
        <v>4170</v>
      </c>
      <c r="C626" s="47" t="s">
        <v>203</v>
      </c>
      <c r="D626" s="45"/>
      <c r="E626" s="65"/>
      <c r="F626" s="65"/>
      <c r="G626" s="62"/>
      <c r="H626" s="94">
        <v>12900</v>
      </c>
      <c r="I626" s="94">
        <v>12900</v>
      </c>
      <c r="J626" s="65">
        <v>11900</v>
      </c>
      <c r="K626" s="65">
        <f t="shared" si="41"/>
        <v>92.24806201550388</v>
      </c>
    </row>
    <row r="627" spans="1:11" ht="13.5" customHeight="1">
      <c r="A627" s="272"/>
      <c r="B627" s="51">
        <v>4190</v>
      </c>
      <c r="C627" s="47" t="s">
        <v>193</v>
      </c>
      <c r="D627" s="45"/>
      <c r="E627" s="65"/>
      <c r="F627" s="65"/>
      <c r="G627" s="62"/>
      <c r="H627" s="94">
        <v>2000</v>
      </c>
      <c r="I627" s="94">
        <v>2000</v>
      </c>
      <c r="J627" s="65">
        <v>371</v>
      </c>
      <c r="K627" s="65">
        <f t="shared" si="41"/>
        <v>18.55</v>
      </c>
    </row>
    <row r="628" spans="1:11" ht="13.5" customHeight="1">
      <c r="A628" s="272"/>
      <c r="B628" s="51">
        <v>4210</v>
      </c>
      <c r="C628" s="47" t="s">
        <v>15</v>
      </c>
      <c r="D628" s="45"/>
      <c r="E628" s="65"/>
      <c r="F628" s="65"/>
      <c r="G628" s="62"/>
      <c r="H628" s="94">
        <v>8000</v>
      </c>
      <c r="I628" s="94">
        <v>1320</v>
      </c>
      <c r="J628" s="65">
        <v>872</v>
      </c>
      <c r="K628" s="65">
        <f>J628/I628*100</f>
        <v>66.06060606060606</v>
      </c>
    </row>
    <row r="629" spans="1:11" ht="12.75" customHeight="1">
      <c r="A629" s="272"/>
      <c r="B629" s="20">
        <v>4260</v>
      </c>
      <c r="C629" s="47" t="s">
        <v>16</v>
      </c>
      <c r="D629" s="45"/>
      <c r="E629" s="65"/>
      <c r="F629" s="65"/>
      <c r="G629" s="62"/>
      <c r="H629" s="94">
        <v>15000</v>
      </c>
      <c r="I629" s="94">
        <v>15000</v>
      </c>
      <c r="J629" s="94">
        <v>13304.8</v>
      </c>
      <c r="K629" s="65">
        <f>J629/I629*100</f>
        <v>88.69866666666665</v>
      </c>
    </row>
    <row r="630" spans="1:11" ht="13.5" customHeight="1">
      <c r="A630" s="272"/>
      <c r="B630" s="51">
        <v>4270</v>
      </c>
      <c r="C630" s="47" t="s">
        <v>17</v>
      </c>
      <c r="D630" s="45"/>
      <c r="E630" s="65"/>
      <c r="F630" s="65"/>
      <c r="G630" s="62"/>
      <c r="H630" s="405">
        <v>0</v>
      </c>
      <c r="I630" s="405">
        <v>4780</v>
      </c>
      <c r="J630" s="405">
        <v>4780</v>
      </c>
      <c r="K630" s="65">
        <f>J630/I630*100</f>
        <v>100</v>
      </c>
    </row>
    <row r="631" spans="1:11" ht="12" customHeight="1">
      <c r="A631" s="272"/>
      <c r="B631" s="20">
        <v>4300</v>
      </c>
      <c r="C631" s="47" t="s">
        <v>5</v>
      </c>
      <c r="D631" s="58"/>
      <c r="E631" s="58"/>
      <c r="F631" s="58"/>
      <c r="G631" s="62"/>
      <c r="H631" s="136">
        <v>4500</v>
      </c>
      <c r="I631" s="64">
        <v>1900</v>
      </c>
      <c r="J631" s="64">
        <v>1865.49</v>
      </c>
      <c r="K631" s="64">
        <f>J631/I631*100</f>
        <v>98.18368421052631</v>
      </c>
    </row>
    <row r="632" spans="1:11" ht="12.75" customHeight="1">
      <c r="A632" s="272"/>
      <c r="B632" s="20">
        <v>6050</v>
      </c>
      <c r="C632" s="42" t="s">
        <v>21</v>
      </c>
      <c r="D632" s="12"/>
      <c r="E632" s="12"/>
      <c r="F632" s="12"/>
      <c r="G632" s="62"/>
      <c r="H632" s="66">
        <v>2000000</v>
      </c>
      <c r="I632" s="66">
        <v>2639000</v>
      </c>
      <c r="J632" s="64">
        <v>2558574.75</v>
      </c>
      <c r="K632" s="64">
        <f>J632/I632*100</f>
        <v>96.95243463433118</v>
      </c>
    </row>
    <row r="633" spans="1:11" ht="46.5" customHeight="1">
      <c r="A633" s="272"/>
      <c r="B633" s="376">
        <v>6260</v>
      </c>
      <c r="C633" s="238" t="s">
        <v>223</v>
      </c>
      <c r="D633" s="221">
        <v>700000</v>
      </c>
      <c r="E633" s="221">
        <v>700000</v>
      </c>
      <c r="F633" s="221">
        <v>700000</v>
      </c>
      <c r="G633" s="68">
        <f>F633/E633*100</f>
        <v>100</v>
      </c>
      <c r="H633" s="136"/>
      <c r="I633" s="64"/>
      <c r="J633" s="64"/>
      <c r="K633" s="64"/>
    </row>
    <row r="634" spans="1:11" ht="46.5" customHeight="1">
      <c r="A634" s="431"/>
      <c r="B634" s="11">
        <v>6300</v>
      </c>
      <c r="C634" s="380" t="s">
        <v>268</v>
      </c>
      <c r="D634" s="384">
        <v>0</v>
      </c>
      <c r="E634" s="221">
        <v>67500</v>
      </c>
      <c r="F634" s="221">
        <v>67500</v>
      </c>
      <c r="G634" s="68">
        <f>F634/E634*100</f>
        <v>100</v>
      </c>
      <c r="H634" s="179"/>
      <c r="I634" s="64"/>
      <c r="J634" s="64"/>
      <c r="K634" s="64"/>
    </row>
    <row r="635" spans="1:11" ht="14.25" customHeight="1">
      <c r="A635" s="331">
        <v>92605</v>
      </c>
      <c r="B635" s="451" t="s">
        <v>129</v>
      </c>
      <c r="C635" s="452"/>
      <c r="D635" s="364"/>
      <c r="E635" s="12"/>
      <c r="F635" s="364"/>
      <c r="G635" s="62"/>
      <c r="H635" s="365">
        <f>SUM(H636)</f>
        <v>89000</v>
      </c>
      <c r="I635" s="58">
        <f>SUM(I636)</f>
        <v>89000</v>
      </c>
      <c r="J635" s="58">
        <f>SUM(J636)</f>
        <v>87500</v>
      </c>
      <c r="K635" s="58">
        <f>J635/I635*100</f>
        <v>98.31460674157303</v>
      </c>
    </row>
    <row r="636" spans="1:11" ht="33.75" customHeight="1" thickBot="1">
      <c r="A636" s="9"/>
      <c r="B636" s="36">
        <v>2820</v>
      </c>
      <c r="C636" s="363" t="s">
        <v>25</v>
      </c>
      <c r="D636" s="18"/>
      <c r="E636" s="18"/>
      <c r="F636" s="18"/>
      <c r="G636" s="62"/>
      <c r="H636" s="66">
        <v>89000</v>
      </c>
      <c r="I636" s="66">
        <v>89000</v>
      </c>
      <c r="J636" s="64">
        <v>87500</v>
      </c>
      <c r="K636" s="64">
        <f>J636/I636*100</f>
        <v>98.31460674157303</v>
      </c>
    </row>
    <row r="637" spans="1:11" ht="17.25" customHeight="1" thickBot="1">
      <c r="A637" s="502" t="s">
        <v>142</v>
      </c>
      <c r="B637" s="503"/>
      <c r="C637" s="504"/>
      <c r="D637" s="63">
        <f>SUM(D6+D35+D57+D101+D111+D183+D193+D199+D217+D252+D256+D270+D384+D397+D468+D472+D496+D567+D609+D621)</f>
        <v>21150000</v>
      </c>
      <c r="E637" s="63">
        <f>SUM(E6+E35+E57+E101+E111+E183+E193+E199+E217+E252+E256+E270+E384+E397+E468+E472+E496+E567+E609+E621)</f>
        <v>22411766.7</v>
      </c>
      <c r="F637" s="63">
        <f>SUM(F6+F35+F57+F101+F111+F183+F193+F199+F217+F252+F256+F270+F384+F397+F468+F472+F496+F567+F609+F621)</f>
        <v>22400618.75</v>
      </c>
      <c r="G637" s="63">
        <f>F637/E637*100</f>
        <v>99.95025849523948</v>
      </c>
      <c r="H637" s="63">
        <f>SUM(H6+H35+H57+H101+H111+H183+H193+H199+H217+H252+H256+H270+H384+H397+H468+H472+H496+H567+H609+H621)</f>
        <v>21778568</v>
      </c>
      <c r="I637" s="63">
        <f>SUM(I6+I35+I57+I101+I111+I183+I193+I199+I217+I252+I256+I270+I384+I397+I468+I472+I496+I567+I609+I621)</f>
        <v>23951334.7</v>
      </c>
      <c r="J637" s="63">
        <f>SUM(J6+J35+J57+J101+J111+J183+J193+J199+J217+J252+J256+J270+J384+J397+J468+J472+J496+J567+J609+J621)</f>
        <v>22650559.590000004</v>
      </c>
      <c r="K637" s="63">
        <f>J637/I637*100</f>
        <v>94.569091341703</v>
      </c>
    </row>
    <row r="638" ht="14.25">
      <c r="F638" s="242"/>
    </row>
    <row r="642" spans="8:10" ht="14.25">
      <c r="H642" s="255"/>
      <c r="I642" s="255"/>
      <c r="J642" s="255"/>
    </row>
    <row r="643" spans="8:10" ht="14.25">
      <c r="H643" s="255"/>
      <c r="I643" s="255"/>
      <c r="J643" s="255"/>
    </row>
    <row r="647" spans="10:11" ht="14.25">
      <c r="J647" s="255"/>
      <c r="K647" s="255"/>
    </row>
  </sheetData>
  <sheetProtection/>
  <mergeCells count="234">
    <mergeCell ref="B132:C132"/>
    <mergeCell ref="B125:C125"/>
    <mergeCell ref="B249:C249"/>
    <mergeCell ref="B217:C217"/>
    <mergeCell ref="B257:C257"/>
    <mergeCell ref="B351:C351"/>
    <mergeCell ref="B256:C256"/>
    <mergeCell ref="B364:C364"/>
    <mergeCell ref="B373:C373"/>
    <mergeCell ref="B263:C263"/>
    <mergeCell ref="B353:C353"/>
    <mergeCell ref="B261:C261"/>
    <mergeCell ref="B326:C326"/>
    <mergeCell ref="B270:C270"/>
    <mergeCell ref="A354:A356"/>
    <mergeCell ref="B468:C468"/>
    <mergeCell ref="B454:C454"/>
    <mergeCell ref="B496:C496"/>
    <mergeCell ref="B497:C497"/>
    <mergeCell ref="B432:C432"/>
    <mergeCell ref="B426:C426"/>
    <mergeCell ref="A416:A417"/>
    <mergeCell ref="B489:C489"/>
    <mergeCell ref="A413:A414"/>
    <mergeCell ref="A637:C637"/>
    <mergeCell ref="B588:C588"/>
    <mergeCell ref="B590:C590"/>
    <mergeCell ref="A602:A603"/>
    <mergeCell ref="B635:C635"/>
    <mergeCell ref="B622:C622"/>
    <mergeCell ref="B609:C609"/>
    <mergeCell ref="B617:C617"/>
    <mergeCell ref="B621:C621"/>
    <mergeCell ref="B600:C600"/>
    <mergeCell ref="B101:C101"/>
    <mergeCell ref="B576:C576"/>
    <mergeCell ref="B568:C568"/>
    <mergeCell ref="B518:C518"/>
    <mergeCell ref="B481:C481"/>
    <mergeCell ref="B463:C463"/>
    <mergeCell ref="B493:C493"/>
    <mergeCell ref="B268:C268"/>
    <mergeCell ref="B450:C450"/>
    <mergeCell ref="B104:C104"/>
    <mergeCell ref="A451:A453"/>
    <mergeCell ref="B563:C563"/>
    <mergeCell ref="B567:C567"/>
    <mergeCell ref="H26:K26"/>
    <mergeCell ref="D26:G26"/>
    <mergeCell ref="B14:C14"/>
    <mergeCell ref="B16:C16"/>
    <mergeCell ref="A90:A91"/>
    <mergeCell ref="B388:C388"/>
    <mergeCell ref="B384:C384"/>
    <mergeCell ref="A1:K1"/>
    <mergeCell ref="B2:B3"/>
    <mergeCell ref="A2:A3"/>
    <mergeCell ref="C2:C3"/>
    <mergeCell ref="D2:G2"/>
    <mergeCell ref="B7:C7"/>
    <mergeCell ref="B6:C6"/>
    <mergeCell ref="H2:K2"/>
    <mergeCell ref="A4:C4"/>
    <mergeCell ref="A5:K5"/>
    <mergeCell ref="B111:C111"/>
    <mergeCell ref="B184:C184"/>
    <mergeCell ref="B112:C112"/>
    <mergeCell ref="A94:A96"/>
    <mergeCell ref="B102:C102"/>
    <mergeCell ref="A8:A13"/>
    <mergeCell ref="A156:A157"/>
    <mergeCell ref="B156:B157"/>
    <mergeCell ref="C156:C157"/>
    <mergeCell ref="A151:A153"/>
    <mergeCell ref="B57:C57"/>
    <mergeCell ref="A37:A38"/>
    <mergeCell ref="B39:C39"/>
    <mergeCell ref="B35:C35"/>
    <mergeCell ref="B48:C48"/>
    <mergeCell ref="C26:C27"/>
    <mergeCell ref="A26:A27"/>
    <mergeCell ref="B36:C36"/>
    <mergeCell ref="B26:B27"/>
    <mergeCell ref="B55:C55"/>
    <mergeCell ref="A280:A281"/>
    <mergeCell ref="A229:A230"/>
    <mergeCell ref="B227:C227"/>
    <mergeCell ref="B252:C252"/>
    <mergeCell ref="A206:A207"/>
    <mergeCell ref="A28:A34"/>
    <mergeCell ref="A214:A216"/>
    <mergeCell ref="B205:C205"/>
    <mergeCell ref="B183:C183"/>
    <mergeCell ref="A243:A244"/>
    <mergeCell ref="B18:C18"/>
    <mergeCell ref="A19:A22"/>
    <mergeCell ref="B412:C412"/>
    <mergeCell ref="A59:A60"/>
    <mergeCell ref="B59:B60"/>
    <mergeCell ref="A250:A251"/>
    <mergeCell ref="A233:A235"/>
    <mergeCell ref="A211:A212"/>
    <mergeCell ref="B211:B212"/>
    <mergeCell ref="C211:C212"/>
    <mergeCell ref="B610:C610"/>
    <mergeCell ref="B472:C472"/>
    <mergeCell ref="B593:C593"/>
    <mergeCell ref="B202:C202"/>
    <mergeCell ref="B194:C194"/>
    <mergeCell ref="B491:C491"/>
    <mergeCell ref="B473:C473"/>
    <mergeCell ref="B469:C469"/>
    <mergeCell ref="B259:C259"/>
    <mergeCell ref="B556:C556"/>
    <mergeCell ref="D59:G59"/>
    <mergeCell ref="H59:K59"/>
    <mergeCell ref="A87:A88"/>
    <mergeCell ref="B87:B88"/>
    <mergeCell ref="C87:C88"/>
    <mergeCell ref="D87:G87"/>
    <mergeCell ref="B74:C74"/>
    <mergeCell ref="B61:C61"/>
    <mergeCell ref="H87:K87"/>
    <mergeCell ref="C59:C60"/>
    <mergeCell ref="B558:C558"/>
    <mergeCell ref="B598:C598"/>
    <mergeCell ref="B415:C415"/>
    <mergeCell ref="B596:C596"/>
    <mergeCell ref="B241:C241"/>
    <mergeCell ref="B358:C358"/>
    <mergeCell ref="B540:C540"/>
    <mergeCell ref="B419:C419"/>
    <mergeCell ref="B305:C305"/>
    <mergeCell ref="B253:C253"/>
    <mergeCell ref="B543:C543"/>
    <mergeCell ref="B199:C199"/>
    <mergeCell ref="B218:C218"/>
    <mergeCell ref="B193:C193"/>
    <mergeCell ref="B397:C397"/>
    <mergeCell ref="B200:C200"/>
    <mergeCell ref="B220:C220"/>
    <mergeCell ref="B398:C398"/>
    <mergeCell ref="B271:C271"/>
    <mergeCell ref="B385:C385"/>
    <mergeCell ref="D211:G211"/>
    <mergeCell ref="H211:K211"/>
    <mergeCell ref="A119:A120"/>
    <mergeCell ref="B119:B120"/>
    <mergeCell ref="C119:C120"/>
    <mergeCell ref="D119:G119"/>
    <mergeCell ref="H119:K119"/>
    <mergeCell ref="D156:G156"/>
    <mergeCell ref="H156:K156"/>
    <mergeCell ref="B170:C170"/>
    <mergeCell ref="A266:A267"/>
    <mergeCell ref="B266:B267"/>
    <mergeCell ref="C266:C267"/>
    <mergeCell ref="D266:G266"/>
    <mergeCell ref="H266:K266"/>
    <mergeCell ref="A186:A187"/>
    <mergeCell ref="B186:B187"/>
    <mergeCell ref="C186:C187"/>
    <mergeCell ref="D186:G186"/>
    <mergeCell ref="H186:K186"/>
    <mergeCell ref="A314:A315"/>
    <mergeCell ref="B314:B315"/>
    <mergeCell ref="C314:C315"/>
    <mergeCell ref="D314:G314"/>
    <mergeCell ref="H314:K314"/>
    <mergeCell ref="A239:A240"/>
    <mergeCell ref="B239:B240"/>
    <mergeCell ref="C239:C240"/>
    <mergeCell ref="D239:G239"/>
    <mergeCell ref="H239:K239"/>
    <mergeCell ref="A375:A376"/>
    <mergeCell ref="B375:B376"/>
    <mergeCell ref="C375:C376"/>
    <mergeCell ref="D375:G375"/>
    <mergeCell ref="H375:K375"/>
    <mergeCell ref="A289:A290"/>
    <mergeCell ref="B289:B290"/>
    <mergeCell ref="C289:C290"/>
    <mergeCell ref="D289:G289"/>
    <mergeCell ref="H289:K289"/>
    <mergeCell ref="A429:A430"/>
    <mergeCell ref="B429:B430"/>
    <mergeCell ref="C429:C430"/>
    <mergeCell ref="D429:G429"/>
    <mergeCell ref="H429:K429"/>
    <mergeCell ref="A344:A345"/>
    <mergeCell ref="B344:B345"/>
    <mergeCell ref="C344:C345"/>
    <mergeCell ref="D344:G344"/>
    <mergeCell ref="H344:K344"/>
    <mergeCell ref="A484:A485"/>
    <mergeCell ref="B484:B485"/>
    <mergeCell ref="C484:C485"/>
    <mergeCell ref="D484:G484"/>
    <mergeCell ref="H484:K484"/>
    <mergeCell ref="A406:A407"/>
    <mergeCell ref="B406:B407"/>
    <mergeCell ref="C406:C407"/>
    <mergeCell ref="D406:G406"/>
    <mergeCell ref="H406:K406"/>
    <mergeCell ref="A533:A534"/>
    <mergeCell ref="B533:B534"/>
    <mergeCell ref="C533:C534"/>
    <mergeCell ref="D533:G533"/>
    <mergeCell ref="H533:K533"/>
    <mergeCell ref="A460:A461"/>
    <mergeCell ref="B460:B461"/>
    <mergeCell ref="C460:C461"/>
    <mergeCell ref="D460:G460"/>
    <mergeCell ref="H460:K460"/>
    <mergeCell ref="A583:A584"/>
    <mergeCell ref="B583:B584"/>
    <mergeCell ref="C583:C584"/>
    <mergeCell ref="D583:G583"/>
    <mergeCell ref="H583:K583"/>
    <mergeCell ref="A506:A507"/>
    <mergeCell ref="B506:B507"/>
    <mergeCell ref="C506:C507"/>
    <mergeCell ref="D506:G506"/>
    <mergeCell ref="H506:K506"/>
    <mergeCell ref="A613:A614"/>
    <mergeCell ref="B613:B614"/>
    <mergeCell ref="C613:C614"/>
    <mergeCell ref="D613:G613"/>
    <mergeCell ref="H613:K613"/>
    <mergeCell ref="A561:A562"/>
    <mergeCell ref="B561:B562"/>
    <mergeCell ref="C561:C562"/>
    <mergeCell ref="D561:G561"/>
    <mergeCell ref="H561:K561"/>
  </mergeCells>
  <printOptions/>
  <pageMargins left="0.7086614173228347" right="0.984251968503937" top="0.8267716535433072" bottom="0.6692913385826772" header="0.31496062992125984" footer="0.31496062992125984"/>
  <pageSetup firstPageNumber="88" useFirstPageNumber="1" horizontalDpi="600" verticalDpi="600" orientation="landscape" paperSize="9" r:id="rId1"/>
  <headerFooter>
    <oddHeader>&amp;R&amp;"Times New Roman,Kursywa"&amp;9Załącznik nr 1
do Sprawozdania z wykonania budżetu
Gminy Piława Górna za 2017 rok</oddHeader>
    <oddFooter>&amp;C&amp;"Times New Roman,Kursywa"&amp;9                  Sprawozdanie z wykonania budżetu Gminy Piława Górna za 2017 rok
&amp;R&amp;"Times New Roman,Kursywa"&amp;9&amp;P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surdyk</dc:creator>
  <cp:keywords/>
  <dc:description/>
  <cp:lastModifiedBy>BS</cp:lastModifiedBy>
  <cp:lastPrinted>2018-03-14T12:34:25Z</cp:lastPrinted>
  <dcterms:created xsi:type="dcterms:W3CDTF">2009-07-08T12:39:42Z</dcterms:created>
  <dcterms:modified xsi:type="dcterms:W3CDTF">2018-03-21T09:35:50Z</dcterms:modified>
  <cp:category/>
  <cp:version/>
  <cp:contentType/>
  <cp:contentStatus/>
</cp:coreProperties>
</file>