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'Arkusz1'!$B$588:$C$602</definedName>
  </definedNames>
  <calcPr fullCalcOnLoad="1"/>
</workbook>
</file>

<file path=xl/sharedStrings.xml><?xml version="1.0" encoding="utf-8"?>
<sst xmlns="http://schemas.openxmlformats.org/spreadsheetml/2006/main" count="908" uniqueCount="264">
  <si>
    <t>Dział/ rozdział</t>
  </si>
  <si>
    <t>§</t>
  </si>
  <si>
    <t>Wyszczególnienie</t>
  </si>
  <si>
    <t>010</t>
  </si>
  <si>
    <t>ROLNICTWO I ŁOWIECTWO</t>
  </si>
  <si>
    <t>Zakup usług pozostałych</t>
  </si>
  <si>
    <t>01030</t>
  </si>
  <si>
    <t>Izby rolnicze</t>
  </si>
  <si>
    <t>Wpłaty gmin na rzecz izb rolniczych w wysokości 2% uzyskanych wpływów z podatku rolnego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</si>
  <si>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</si>
  <si>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</si>
  <si>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Różne opłaty i składki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</si>
  <si>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</si>
  <si>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</si>
  <si>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</si>
  <si>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</si>
  <si>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Wynagrodzenia bezosobowe</t>
  </si>
  <si>
    <t>Zakup materiałów i wyposażenia</t>
  </si>
  <si>
    <t>Zakup energii</t>
  </si>
  <si>
    <t>Zakup usług remontowych</t>
  </si>
  <si>
    <t>Zakup usług dostępu do sieci Internet</t>
  </si>
  <si>
    <t>Podatek od towarów i usług (VAT)</t>
  </si>
  <si>
    <t>TRANSPORT I ŁĄCZNOŚĆ</t>
  </si>
  <si>
    <t>Lokalny transport zbiorowy</t>
  </si>
  <si>
    <t>Wydatki inwestycyjne jednostek budżetowych</t>
  </si>
  <si>
    <t>0490</t>
  </si>
  <si>
    <t>Wpływy z innych lokalnych opłat pobieranych przez jednostki samorządu terytorialnego na podstawie odrębnych ustaw</t>
  </si>
  <si>
    <t>Wydatki na zakupy inwestycyjne jednostek budżetowych</t>
  </si>
  <si>
    <t>Dotacja celowa z budżetu na finansowanie lub dofinansowanie zadań zleconych do realizacji stowarzyszeniom</t>
  </si>
  <si>
    <t>GOSPODARKA MIESZKANIOWA</t>
  </si>
  <si>
    <t>Różne jednostki obsługi gospodarki mieszkaniowej</t>
  </si>
  <si>
    <t>0970</t>
  </si>
  <si>
    <t>Wpływy z różnych dochodów</t>
  </si>
  <si>
    <t>Koszty postępowania sądowego i prokuratorskiego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</si>
  <si>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</si>
  <si>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</si>
  <si>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</si>
  <si>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</si>
  <si>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</si>
  <si>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</si>
  <si>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</si>
  <si>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</si>
  <si>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 xml:space="preserve">Wpłaty z tytułu odpłatnego nabycia prawa własności oraz prawa użytkowania wieczystego nieruchomości </t>
  </si>
  <si>
    <t>Różne wydatki na rzecz osób fizycznych</t>
  </si>
  <si>
    <t>DZIAŁALNOŚĆ USŁUGOWA</t>
  </si>
  <si>
    <t>Cmentarze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</si>
  <si>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</si>
  <si>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</si>
  <si>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</si>
  <si>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</si>
  <si>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</si>
  <si>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</si>
  <si>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</si>
  <si>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Rady gmin (miast i miast na prawach powiatu)</t>
  </si>
  <si>
    <t>Szkolenia pracowników niebędących członkami korpusu służby cywilnej</t>
  </si>
  <si>
    <t>Urzędy gmin (miast i miast na prawach powiatu)</t>
  </si>
  <si>
    <t>Dochody jednostek samorządu terytorialnego związane z realizacją zadań z zakresu administracji rządowej oraz innych zadań zleconych ustawami</t>
  </si>
  <si>
    <t>Wpłaty na PFRON</t>
  </si>
  <si>
    <t>Wynagrodzenie bezosobowe</t>
  </si>
  <si>
    <t>Zakup usług zdrowotnych</t>
  </si>
  <si>
    <t>Podróże służbowe zagraniczne</t>
  </si>
  <si>
    <t>Odpisy na zakładowy fundusz świadczeń socjalnych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</si>
  <si>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</si>
  <si>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</si>
  <si>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</si>
  <si>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</si>
  <si>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</si>
  <si>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</si>
  <si>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</si>
  <si>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</si>
  <si>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</si>
  <si>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</si>
  <si>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</si>
  <si>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</si>
  <si>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</si>
  <si>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</si>
  <si>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</si>
  <si>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</si>
  <si>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</si>
  <si>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</si>
  <si>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</si>
  <si>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</si>
  <si>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</si>
  <si>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</si>
  <si>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</si>
  <si>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</si>
  <si>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</si>
  <si>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</si>
  <si>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</si>
  <si>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</si>
  <si>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</si>
  <si>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</si>
  <si>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</si>
  <si>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</si>
  <si>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</si>
  <si>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</si>
  <si>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</si>
  <si>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</si>
  <si>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</si>
  <si>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</si>
  <si>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</si>
  <si>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OBSŁUGA DŁUGU PUBLICZNEGO</t>
  </si>
  <si>
    <t>Obsługa papierów wartościowych, kredytów i pożyczek jednostek samorządu terytorialnego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</si>
  <si>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</si>
  <si>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</si>
  <si>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</si>
  <si>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</si>
  <si>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</si>
  <si>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Rezerwy ogólne i celowe</t>
  </si>
  <si>
    <t>Rezerwy</t>
  </si>
  <si>
    <t>OŚWIATA I WYCHOWANIE</t>
  </si>
  <si>
    <t>Szkoły podstawowe</t>
  </si>
  <si>
    <t>Dotacje celowe otrzymane z budżetu państwa na realizację własnych zadań bieżących gmin (związków gmin)</t>
  </si>
  <si>
    <t>Stypendia dla uczniów</t>
  </si>
  <si>
    <t>Zakup pomocy naukowych, dydaktycznych i książek</t>
  </si>
  <si>
    <t xml:space="preserve">Przedszkola 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</si>
  <si>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</si>
  <si>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</si>
  <si>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</si>
  <si>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</si>
  <si>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</si>
  <si>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POMOC SPOŁECZNA</t>
  </si>
  <si>
    <t>Domy pomocy społecznej</t>
  </si>
  <si>
    <t>Świadczenia rodzinne, zaliczka alimentacyjna oraz składki na ubezpieczenia emerytalne i rentowe z ubezpieczenia społecznego</t>
  </si>
  <si>
    <t>Świadczenia społeczne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</si>
  <si>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</si>
  <si>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</t>
  </si>
  <si>
    <t>Zasiłki i pomoc w naturze oraz składki na ubezpieczenie społeczne</t>
  </si>
  <si>
    <t>Dodatki mieszkaniowe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</si>
  <si>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</si>
  <si>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</si>
  <si>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</si>
  <si>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</si>
  <si>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</si>
  <si>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</si>
  <si>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</si>
  <si>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</si>
  <si>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</si>
  <si>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</si>
  <si>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</si>
  <si>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</si>
  <si>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</si>
  <si>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</si>
  <si>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</si>
  <si>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Zadania w zakresie kultury fizycznej i sportu</t>
  </si>
  <si>
    <t>DOCHODY</t>
  </si>
  <si>
    <t>Wykonanie</t>
  </si>
  <si>
    <t>WYDATKI</t>
  </si>
  <si>
    <t>Podatek leśny</t>
  </si>
  <si>
    <t>0330</t>
  </si>
  <si>
    <t>0460</t>
  </si>
  <si>
    <t>Wpływy z opłaty eksploatacyjnej</t>
  </si>
  <si>
    <t>Dotacja celowa z budżetu dla pozostałych jednostek zaliczanych do sektora finansów publicznych</t>
  </si>
  <si>
    <t>Gospodarka odpadami</t>
  </si>
  <si>
    <t>4530</t>
  </si>
  <si>
    <t>4610</t>
  </si>
  <si>
    <t>01095</t>
  </si>
  <si>
    <t>3020</t>
  </si>
  <si>
    <t xml:space="preserve">OGÓŁEM:   </t>
  </si>
  <si>
    <t>Drogi publiczne gminne</t>
  </si>
  <si>
    <t>Wydatki osobowe niezaliczone do wynagrodzeń</t>
  </si>
  <si>
    <t>Zakup usług obejmujących wykonanie ekspertyz, analiz i opinii</t>
  </si>
  <si>
    <t>Obiekty sportowe</t>
  </si>
  <si>
    <t>4260</t>
  </si>
  <si>
    <t>4520</t>
  </si>
  <si>
    <t xml:space="preserve">Opłaty na rzecz budżetów jednostek samorządu terytorialnego </t>
  </si>
  <si>
    <t>Odsetki od samorządowych papierów wartościowych lub zaciągniętych przez jednostkę samorządu terytorialnego kredytów i pożyczek</t>
  </si>
  <si>
    <t>Zasiłki stałe</t>
  </si>
  <si>
    <t>0830</t>
  </si>
  <si>
    <t>Wpływy z usług</t>
  </si>
  <si>
    <t>Wpływy i wydatki związane z gromadzeniem środków z opłat i kar za korzystanie ze środowiska</t>
  </si>
  <si>
    <t>Zwalczanie narkomanii</t>
  </si>
  <si>
    <t>01008</t>
  </si>
  <si>
    <t>Melioracje wodne</t>
  </si>
  <si>
    <t>Dochody z najmu i dzierżawy składników majątkowych Skarbu Państwa, jst lub jednostek zaliczanych do sektora finansów publicznych oraz innych umów o podobnym charakterze</t>
  </si>
  <si>
    <t>% wyk.</t>
  </si>
  <si>
    <t xml:space="preserve">Kary i odszkodowania wypłacane na rzecz osób fizycznych </t>
  </si>
  <si>
    <t>6050</t>
  </si>
  <si>
    <t xml:space="preserve">Różne wydatki na rzecz osób fizycznych </t>
  </si>
  <si>
    <t>Dotacje celowe z budżetu jednostki samorządu terytorialnego, udzielone w trybie art.. 221ustawy, na finansowanie lub dofinansowanie zadań zleconych do realizacji organizacjom prowadzącym działalność pożytku publicznego</t>
  </si>
  <si>
    <t>Zadania w zakresie przeciwdziałania przemocy w rodzinie</t>
  </si>
  <si>
    <t>Opłaty z tytułu zakupu usług telekomunikacyjnych świadczonych w stacjonarnej publicznej sieci telefonicznej</t>
  </si>
  <si>
    <t>Dotacje celowe przekazane gminie na zdania bieżące realizowane na podstawie porozumień (umów) między jednostkami samorządu terytorialnego na dofinansowanie własnych zadań bieżących</t>
  </si>
  <si>
    <t xml:space="preserve">KULTURA FIZYCZNA </t>
  </si>
  <si>
    <t>Dotacja celowa na pomoc finansową udzielaną między jednostkami samorządu terytorialnego na dofinansowanie własnych zadań inwestycyjnych i zakupów inwestycyjnych</t>
  </si>
  <si>
    <t>Wpływy z innych opłat stanowiących dochody jednostek samorządu terytorialnego na podstawie odrębnych ustaw</t>
  </si>
  <si>
    <t>Opłaty z tytułu zakupu usług telekomunikacyjnych świadczonych w stacjonarnej publicznej sieci telefon.</t>
  </si>
  <si>
    <t>Dotacje celowe w ramach programów finansowanych z udziałem środków europejskich oraz środków, o których mowa w art. 5 ust 1 pkt 3 oraz ust. 3 pkt 5 i 6 ustawy, lub płatności w ramach budżetu środków europejskich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</si>
  <si>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</si>
  <si>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6057</t>
  </si>
  <si>
    <t>6059</t>
  </si>
  <si>
    <t xml:space="preserve">Wynagrodzenia agencyjno-prowizyjne </t>
  </si>
  <si>
    <t>Placówki opiekuńczo-wychowawcze</t>
  </si>
  <si>
    <t>Rodziny zastępcze</t>
  </si>
  <si>
    <t xml:space="preserve">Zakup usług </t>
  </si>
  <si>
    <t>Koszty emisji samorządowych papierów wartościowych oraz inne opłaty i prowizje</t>
  </si>
  <si>
    <t>Infrastruktura telekomunikacyjna</t>
  </si>
  <si>
    <t>Usuwanie skutków klęsk żywiołowych</t>
  </si>
  <si>
    <t>6060</t>
  </si>
  <si>
    <t>Opłaty na rzecz budżetu państwa</t>
  </si>
  <si>
    <t xml:space="preserve">Koszty postępowania sądowego i prokuratorskiego </t>
  </si>
  <si>
    <t xml:space="preserve">Dotacje celowe z budżetu na finansowanie lub dofinansowanie kosztów realizacji inwestycji i zakupów inwestycyjnych jednostek nie zaliczanych do sektora finansów publicznych </t>
  </si>
  <si>
    <t>150</t>
  </si>
  <si>
    <t>PRZETWÓRSTWO PRZEMYSŁOWE</t>
  </si>
  <si>
    <t>15011</t>
  </si>
  <si>
    <t>Rozwój przedsiębiorczości</t>
  </si>
  <si>
    <t>Dotacje celowe otrzymane z budżetu państwa na realizację inwestycji i zakupów inwestycyjnych własnych gmin (związków gmin)</t>
  </si>
  <si>
    <t>Opłaty za administrowanie i czynsze za budynki, lokale i pomieszczenia garażowe</t>
  </si>
  <si>
    <t>Wydatki na zakupy inwestycyjne  jednostek budżetowych</t>
  </si>
  <si>
    <t xml:space="preserve">Zwrot dotacji oraz płatności, w tym wykorzystanych niezgodnie z przeznaczeniem lub wykorzystanych z naruszeniem procedur, o których mowa w art. 184 ustawy, pobranych nienależnie lub w nadmiernej wysokości </t>
  </si>
  <si>
    <t>Zakup usług przez jednostki samorządu terytorialnego od innych jednostek samorządu terytorialnego</t>
  </si>
  <si>
    <t>Plan na 01.01.2015</t>
  </si>
  <si>
    <t xml:space="preserve">Środki otrzymane od pozostałych jednostek zaliczanych do sektora finansów publicznych na finansowanie lub dofinansowanie kosztów inwestycji i zakupów inwestycyjnych jednostek zaliczanych do sektora finansów publicznych </t>
  </si>
  <si>
    <t>0870</t>
  </si>
  <si>
    <t xml:space="preserve">Wpływy z różnych opłat </t>
  </si>
  <si>
    <t>2010</t>
  </si>
  <si>
    <t>Odsetki od nieterminowych wplat z tytułu podatków i opłat</t>
  </si>
  <si>
    <t>Wpływy ze zwrotów dotacji oraz płatności, w tym wykorzystanych niezgodnie z przeznaczeniem lub wykorzystanych z naruszeniem procedur, o których mowa w art.. 184 ustawy, pobranych nienależnie lub w nadmiernej wysokości</t>
  </si>
  <si>
    <t xml:space="preserve">Wydatki osobowe niezaliczone do wynagrodzeń </t>
  </si>
  <si>
    <t>Wpłaty na Państwowy Fundusz Rehabilitacji Osób Niepełnosprawnych</t>
  </si>
  <si>
    <t xml:space="preserve">Zakup usług zdrowotnych </t>
  </si>
  <si>
    <t>Odpisy na zakładowy fundusz świadcze socjalnych</t>
  </si>
  <si>
    <t>Drogi wewnętrzne</t>
  </si>
  <si>
    <t xml:space="preserve">Wydatki na zakup i objęcie akacji, wniesienie wkładów do spółek prawa handlowego oraz uzupełnienie funduszy statutowych banków państwowych i innych instytucji finansowych </t>
  </si>
  <si>
    <t xml:space="preserve">Różne opłaty i składki </t>
  </si>
  <si>
    <t xml:space="preserve">Plany zagospodarowania przestrzennego </t>
  </si>
  <si>
    <t>Zakup usług obejmujących tłumaczenia</t>
  </si>
  <si>
    <t>4430</t>
  </si>
  <si>
    <t xml:space="preserve">Opłaty z tytułu zakupu usług telekomunikacyjnych </t>
  </si>
  <si>
    <t>zakup energii</t>
  </si>
  <si>
    <t>Opłaty z tytułu zakupu usług telekomunikacyjnych świadczonych w stacjonarnej publicznej sieci telef.</t>
  </si>
  <si>
    <t>Realizacja zadań wymagających stosowania specjalnej nauki i metod pracy dla dzieci i młodzieży w szkołach podstawowych, gimnazjach, liceach ogólnokształcących, liceach profilowanych i szkołach zawodowych oraz szkołach artystycznych</t>
  </si>
  <si>
    <t>Wspieranie rodziny</t>
  </si>
  <si>
    <t>zakup usług zdrowotnych</t>
  </si>
  <si>
    <t>Ochrona powietrza atmosferycznego i klimatu</t>
  </si>
  <si>
    <t>0400</t>
  </si>
  <si>
    <t>Wpływy z opłaty produktowej</t>
  </si>
  <si>
    <t>Opłaty z tytułu zakupu usług telekomunikacyjnych</t>
  </si>
  <si>
    <t xml:space="preserve">Wybory Prezydenta Rzeczypospolitej Polskiej </t>
  </si>
  <si>
    <t xml:space="preserve">Wpływy z innych lokalnych opłat pobieranych przez jednostki samorządu terytorialnego na podstawie odrębnych ustaw </t>
  </si>
  <si>
    <t>zakup usług obejmujących wykonanie ekspertyz, analiz i opinii</t>
  </si>
  <si>
    <t xml:space="preserve">Pozostałe odsetki </t>
  </si>
  <si>
    <t>wpływy ze sprzedaży składników majątkowych</t>
  </si>
  <si>
    <t>Wybory do Sejmu i Senatu</t>
  </si>
  <si>
    <t>Referenda ogólnokrajowe i konstytucyjne</t>
  </si>
  <si>
    <t xml:space="preserve">Wynagrodzenia bezosobowe </t>
  </si>
  <si>
    <t>Składki na ubezpieczenia społeczne</t>
  </si>
  <si>
    <t xml:space="preserve">Składki na Fundusz Pracy </t>
  </si>
  <si>
    <t>Zakup mateiałów i wyposażenia</t>
  </si>
  <si>
    <t xml:space="preserve">Zakup usług remntowych </t>
  </si>
  <si>
    <t xml:space="preserve">Zakup usług pozostałych </t>
  </si>
  <si>
    <t>Wydatki na zakupy inwestycyjne</t>
  </si>
  <si>
    <t>Opłaty na rzecz budżetów jednostek samorządu terytorialnego</t>
  </si>
  <si>
    <t xml:space="preserve">Opłaty z tytułu usług telekomunikacyjncych </t>
  </si>
  <si>
    <t>Uzupełnienie subwencji ogólnej dla jednostek samorzadu terytorialnego</t>
  </si>
  <si>
    <t>Środki na uzupełnienie dochodów gmin</t>
  </si>
  <si>
    <t>2030</t>
  </si>
  <si>
    <t>Wpływy do budzetu pozostałości środków finansowych gromadzonych na wydzielonym rachunku jednostki budżetowej</t>
  </si>
  <si>
    <t xml:space="preserve">Środki otrzymane od pozostałych jednostek zaliczanych do sektora finansów publicznych na realizację zadań bieżących jednostek zaliczanych do sektora finansów publicznych </t>
  </si>
  <si>
    <t>Dotacje celowe otrzymane z budżetu państwa na realizację własnych zadań bieżących gmin z zakresu edukacyjnej opieki wychowawczej finansowanych całości przez budżet państwa w ramach programów rządowych</t>
  </si>
  <si>
    <t>PLAN I WYKONANIE DOCHODÓW I WYDATKÓW BUDŻETOWYCH W 2015 ROKU</t>
  </si>
  <si>
    <t>Dotacje otrzymane z państwowych funduszy celowych na finansowanie lub dofinansowanie kosztów realizacji inwestycji i zakupów inwestycyjnych jednostek sektora finansów publicznych</t>
  </si>
  <si>
    <t>Plan na 31.12.2015</t>
  </si>
  <si>
    <t xml:space="preserve">Inne formy pomocy da uczniów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</si>
</sst>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u val="single"/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/>
    </xf>
    <xf numFmtId="4" fontId="50" fillId="0" borderId="11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4" fontId="52" fillId="0" borderId="14" xfId="0" applyNumberFormat="1" applyFont="1" applyBorder="1" applyAlignment="1">
      <alignment/>
    </xf>
    <xf numFmtId="0" fontId="52" fillId="0" borderId="15" xfId="0" applyFont="1" applyBorder="1" applyAlignment="1">
      <alignment/>
    </xf>
    <xf numFmtId="49" fontId="52" fillId="0" borderId="15" xfId="0" applyNumberFormat="1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4" fontId="52" fillId="0" borderId="15" xfId="0" applyNumberFormat="1" applyFont="1" applyBorder="1" applyAlignment="1">
      <alignment/>
    </xf>
    <xf numFmtId="4" fontId="52" fillId="0" borderId="16" xfId="0" applyNumberFormat="1" applyFont="1" applyBorder="1" applyAlignment="1">
      <alignment/>
    </xf>
    <xf numFmtId="4" fontId="52" fillId="0" borderId="17" xfId="0" applyNumberFormat="1" applyFont="1" applyBorder="1" applyAlignment="1">
      <alignment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0" fontId="51" fillId="0" borderId="15" xfId="0" applyFont="1" applyBorder="1" applyAlignment="1">
      <alignment horizontal="left" vertical="center"/>
    </xf>
    <xf numFmtId="4" fontId="51" fillId="0" borderId="15" xfId="0" applyNumberFormat="1" applyFont="1" applyBorder="1" applyAlignment="1">
      <alignment/>
    </xf>
    <xf numFmtId="4" fontId="51" fillId="0" borderId="17" xfId="0" applyNumberFormat="1" applyFont="1" applyBorder="1" applyAlignment="1">
      <alignment/>
    </xf>
    <xf numFmtId="0" fontId="52" fillId="0" borderId="15" xfId="0" applyFont="1" applyBorder="1" applyAlignment="1">
      <alignment horizontal="right" vertical="center"/>
    </xf>
    <xf numFmtId="0" fontId="52" fillId="0" borderId="15" xfId="0" applyFont="1" applyBorder="1" applyAlignment="1">
      <alignment horizontal="left" vertical="center" wrapText="1"/>
    </xf>
    <xf numFmtId="4" fontId="51" fillId="0" borderId="16" xfId="0" applyNumberFormat="1" applyFont="1" applyBorder="1" applyAlignment="1">
      <alignment/>
    </xf>
    <xf numFmtId="0" fontId="52" fillId="0" borderId="13" xfId="0" applyFont="1" applyBorder="1" applyAlignment="1">
      <alignment horizontal="left" vertical="center" wrapText="1"/>
    </xf>
    <xf numFmtId="0" fontId="52" fillId="0" borderId="18" xfId="0" applyFont="1" applyBorder="1" applyAlignment="1">
      <alignment vertical="center"/>
    </xf>
    <xf numFmtId="4" fontId="52" fillId="0" borderId="18" xfId="0" applyNumberFormat="1" applyFont="1" applyBorder="1" applyAlignment="1">
      <alignment/>
    </xf>
    <xf numFmtId="4" fontId="52" fillId="0" borderId="19" xfId="0" applyNumberFormat="1" applyFont="1" applyBorder="1" applyAlignment="1">
      <alignment/>
    </xf>
    <xf numFmtId="4" fontId="50" fillId="0" borderId="20" xfId="0" applyNumberFormat="1" applyFont="1" applyBorder="1" applyAlignment="1">
      <alignment/>
    </xf>
    <xf numFmtId="0" fontId="51" fillId="0" borderId="13" xfId="0" applyFont="1" applyBorder="1" applyAlignment="1">
      <alignment horizontal="center" vertical="center"/>
    </xf>
    <xf numFmtId="4" fontId="51" fillId="0" borderId="21" xfId="0" applyNumberFormat="1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horizontal="left" vertical="center"/>
    </xf>
    <xf numFmtId="4" fontId="52" fillId="0" borderId="13" xfId="0" applyNumberFormat="1" applyFont="1" applyBorder="1" applyAlignment="1">
      <alignment/>
    </xf>
    <xf numFmtId="4" fontId="52" fillId="0" borderId="21" xfId="0" applyNumberFormat="1" applyFont="1" applyBorder="1" applyAlignment="1">
      <alignment/>
    </xf>
    <xf numFmtId="0" fontId="52" fillId="0" borderId="15" xfId="0" applyFont="1" applyBorder="1" applyAlignment="1">
      <alignment horizontal="right"/>
    </xf>
    <xf numFmtId="0" fontId="52" fillId="0" borderId="18" xfId="0" applyFont="1" applyBorder="1" applyAlignment="1">
      <alignment/>
    </xf>
    <xf numFmtId="0" fontId="52" fillId="0" borderId="18" xfId="0" applyFont="1" applyBorder="1" applyAlignment="1">
      <alignment horizontal="right" vertical="center"/>
    </xf>
    <xf numFmtId="0" fontId="52" fillId="0" borderId="18" xfId="0" applyFont="1" applyBorder="1" applyAlignment="1">
      <alignment horizontal="left" vertical="center"/>
    </xf>
    <xf numFmtId="0" fontId="52" fillId="0" borderId="15" xfId="0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4" fontId="50" fillId="0" borderId="16" xfId="0" applyNumberFormat="1" applyFont="1" applyBorder="1" applyAlignment="1">
      <alignment/>
    </xf>
    <xf numFmtId="0" fontId="52" fillId="0" borderId="15" xfId="0" applyFont="1" applyBorder="1" applyAlignment="1">
      <alignment wrapText="1"/>
    </xf>
    <xf numFmtId="0" fontId="52" fillId="0" borderId="15" xfId="0" applyFont="1" applyBorder="1" applyAlignment="1">
      <alignment vertical="center" wrapText="1"/>
    </xf>
    <xf numFmtId="4" fontId="52" fillId="0" borderId="23" xfId="0" applyNumberFormat="1" applyFont="1" applyBorder="1" applyAlignment="1">
      <alignment/>
    </xf>
    <xf numFmtId="4" fontId="50" fillId="0" borderId="14" xfId="0" applyNumberFormat="1" applyFont="1" applyBorder="1" applyAlignment="1">
      <alignment/>
    </xf>
    <xf numFmtId="4" fontId="50" fillId="0" borderId="13" xfId="0" applyNumberFormat="1" applyFont="1" applyBorder="1" applyAlignment="1">
      <alignment/>
    </xf>
    <xf numFmtId="4" fontId="51" fillId="0" borderId="24" xfId="0" applyNumberFormat="1" applyFont="1" applyBorder="1" applyAlignment="1">
      <alignment/>
    </xf>
    <xf numFmtId="0" fontId="51" fillId="0" borderId="13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4" fontId="52" fillId="0" borderId="24" xfId="0" applyNumberFormat="1" applyFont="1" applyBorder="1" applyAlignment="1">
      <alignment/>
    </xf>
    <xf numFmtId="0" fontId="51" fillId="0" borderId="15" xfId="0" applyFont="1" applyBorder="1" applyAlignment="1">
      <alignment vertical="center"/>
    </xf>
    <xf numFmtId="0" fontId="52" fillId="0" borderId="18" xfId="0" applyFont="1" applyBorder="1" applyAlignment="1">
      <alignment vertical="center" wrapText="1"/>
    </xf>
    <xf numFmtId="0" fontId="52" fillId="0" borderId="13" xfId="0" applyFont="1" applyBorder="1" applyAlignment="1">
      <alignment horizontal="right" vertical="center"/>
    </xf>
    <xf numFmtId="0" fontId="52" fillId="0" borderId="13" xfId="0" applyFont="1" applyBorder="1" applyAlignment="1">
      <alignment vertical="center" wrapText="1"/>
    </xf>
    <xf numFmtId="4" fontId="51" fillId="0" borderId="18" xfId="0" applyNumberFormat="1" applyFont="1" applyBorder="1" applyAlignment="1">
      <alignment/>
    </xf>
    <xf numFmtId="0" fontId="51" fillId="0" borderId="2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/>
    </xf>
    <xf numFmtId="4" fontId="52" fillId="0" borderId="26" xfId="0" applyNumberFormat="1" applyFont="1" applyBorder="1" applyAlignment="1">
      <alignment/>
    </xf>
    <xf numFmtId="4" fontId="52" fillId="0" borderId="18" xfId="0" applyNumberFormat="1" applyFont="1" applyBorder="1" applyAlignment="1">
      <alignment vertical="center"/>
    </xf>
    <xf numFmtId="4" fontId="51" fillId="0" borderId="15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vertical="center"/>
    </xf>
    <xf numFmtId="4" fontId="50" fillId="0" borderId="20" xfId="0" applyNumberFormat="1" applyFont="1" applyBorder="1" applyAlignment="1">
      <alignment vertical="center"/>
    </xf>
    <xf numFmtId="4" fontId="51" fillId="0" borderId="16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 vertical="center"/>
    </xf>
    <xf numFmtId="4" fontId="52" fillId="0" borderId="13" xfId="0" applyNumberFormat="1" applyFont="1" applyBorder="1" applyAlignment="1">
      <alignment vertical="center"/>
    </xf>
    <xf numFmtId="4" fontId="52" fillId="0" borderId="17" xfId="0" applyNumberFormat="1" applyFont="1" applyBorder="1" applyAlignment="1">
      <alignment vertical="center"/>
    </xf>
    <xf numFmtId="4" fontId="51" fillId="0" borderId="17" xfId="0" applyNumberFormat="1" applyFont="1" applyBorder="1" applyAlignment="1">
      <alignment vertical="center"/>
    </xf>
    <xf numFmtId="4" fontId="52" fillId="0" borderId="14" xfId="0" applyNumberFormat="1" applyFont="1" applyBorder="1" applyAlignment="1">
      <alignment vertical="center"/>
    </xf>
    <xf numFmtId="4" fontId="51" fillId="0" borderId="21" xfId="0" applyNumberFormat="1" applyFont="1" applyBorder="1" applyAlignment="1">
      <alignment vertical="center"/>
    </xf>
    <xf numFmtId="4" fontId="51" fillId="0" borderId="13" xfId="0" applyNumberFormat="1" applyFont="1" applyBorder="1" applyAlignment="1">
      <alignment vertical="center"/>
    </xf>
    <xf numFmtId="4" fontId="49" fillId="0" borderId="27" xfId="0" applyNumberFormat="1" applyFont="1" applyBorder="1" applyAlignment="1">
      <alignment vertical="center"/>
    </xf>
    <xf numFmtId="4" fontId="49" fillId="0" borderId="28" xfId="0" applyNumberFormat="1" applyFont="1" applyBorder="1" applyAlignment="1">
      <alignment vertical="center"/>
    </xf>
    <xf numFmtId="4" fontId="52" fillId="0" borderId="29" xfId="0" applyNumberFormat="1" applyFont="1" applyBorder="1" applyAlignment="1">
      <alignment/>
    </xf>
    <xf numFmtId="0" fontId="51" fillId="0" borderId="18" xfId="0" applyFont="1" applyBorder="1" applyAlignment="1">
      <alignment vertical="center"/>
    </xf>
    <xf numFmtId="0" fontId="51" fillId="0" borderId="18" xfId="0" applyFont="1" applyBorder="1" applyAlignment="1">
      <alignment vertical="center" wrapText="1"/>
    </xf>
    <xf numFmtId="4" fontId="52" fillId="0" borderId="16" xfId="0" applyNumberFormat="1" applyFont="1" applyBorder="1" applyAlignment="1">
      <alignment vertical="center"/>
    </xf>
    <xf numFmtId="4" fontId="50" fillId="0" borderId="15" xfId="0" applyNumberFormat="1" applyFont="1" applyBorder="1" applyAlignment="1">
      <alignment vertical="center"/>
    </xf>
    <xf numFmtId="4" fontId="51" fillId="0" borderId="14" xfId="0" applyNumberFormat="1" applyFont="1" applyBorder="1" applyAlignment="1">
      <alignment vertical="center"/>
    </xf>
    <xf numFmtId="4" fontId="50" fillId="0" borderId="12" xfId="0" applyNumberFormat="1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4" fontId="52" fillId="0" borderId="11" xfId="0" applyNumberFormat="1" applyFont="1" applyBorder="1" applyAlignment="1">
      <alignment/>
    </xf>
    <xf numFmtId="49" fontId="51" fillId="0" borderId="13" xfId="0" applyNumberFormat="1" applyFont="1" applyBorder="1" applyAlignment="1">
      <alignment horizontal="center" vertical="center"/>
    </xf>
    <xf numFmtId="4" fontId="52" fillId="0" borderId="24" xfId="0" applyNumberFormat="1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4" fontId="51" fillId="0" borderId="24" xfId="0" applyNumberFormat="1" applyFont="1" applyBorder="1" applyAlignment="1">
      <alignment vertical="center"/>
    </xf>
    <xf numFmtId="4" fontId="52" fillId="0" borderId="30" xfId="0" applyNumberFormat="1" applyFont="1" applyBorder="1" applyAlignment="1">
      <alignment vertical="center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4" fontId="51" fillId="0" borderId="18" xfId="0" applyNumberFormat="1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2" fillId="0" borderId="29" xfId="0" applyFont="1" applyBorder="1" applyAlignment="1">
      <alignment vertical="center" wrapText="1"/>
    </xf>
    <xf numFmtId="4" fontId="52" fillId="0" borderId="0" xfId="0" applyNumberFormat="1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2" fillId="0" borderId="29" xfId="0" applyFont="1" applyBorder="1" applyAlignment="1">
      <alignment/>
    </xf>
    <xf numFmtId="0" fontId="52" fillId="0" borderId="13" xfId="0" applyFont="1" applyBorder="1" applyAlignment="1">
      <alignment/>
    </xf>
    <xf numFmtId="4" fontId="51" fillId="0" borderId="19" xfId="0" applyNumberFormat="1" applyFont="1" applyBorder="1" applyAlignment="1">
      <alignment vertical="center"/>
    </xf>
    <xf numFmtId="4" fontId="52" fillId="0" borderId="32" xfId="0" applyNumberFormat="1" applyFont="1" applyBorder="1" applyAlignment="1">
      <alignment vertical="center"/>
    </xf>
    <xf numFmtId="4" fontId="52" fillId="0" borderId="21" xfId="0" applyNumberFormat="1" applyFont="1" applyBorder="1" applyAlignment="1">
      <alignment vertical="center"/>
    </xf>
    <xf numFmtId="0" fontId="52" fillId="0" borderId="33" xfId="0" applyFont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right" vertical="center"/>
    </xf>
    <xf numFmtId="49" fontId="52" fillId="0" borderId="17" xfId="0" applyNumberFormat="1" applyFont="1" applyBorder="1" applyAlignment="1">
      <alignment horizontal="left" vertical="center"/>
    </xf>
    <xf numFmtId="0" fontId="53" fillId="0" borderId="0" xfId="0" applyFont="1" applyAlignment="1">
      <alignment vertical="center" wrapText="1"/>
    </xf>
    <xf numFmtId="4" fontId="51" fillId="0" borderId="25" xfId="0" applyNumberFormat="1" applyFont="1" applyBorder="1" applyAlignment="1">
      <alignment vertical="center"/>
    </xf>
    <xf numFmtId="4" fontId="51" fillId="0" borderId="34" xfId="0" applyNumberFormat="1" applyFont="1" applyBorder="1" applyAlignment="1">
      <alignment vertical="center"/>
    </xf>
    <xf numFmtId="4" fontId="52" fillId="0" borderId="34" xfId="0" applyNumberFormat="1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3" fillId="0" borderId="15" xfId="0" applyFont="1" applyBorder="1" applyAlignment="1">
      <alignment vertical="center" wrapText="1"/>
    </xf>
    <xf numFmtId="0" fontId="51" fillId="0" borderId="29" xfId="0" applyFont="1" applyBorder="1" applyAlignment="1">
      <alignment horizontal="center" vertical="center"/>
    </xf>
    <xf numFmtId="0" fontId="52" fillId="0" borderId="18" xfId="0" applyFont="1" applyBorder="1" applyAlignment="1">
      <alignment/>
    </xf>
    <xf numFmtId="0" fontId="52" fillId="0" borderId="17" xfId="0" applyFont="1" applyBorder="1" applyAlignment="1">
      <alignment horizontal="left" vertical="center"/>
    </xf>
    <xf numFmtId="0" fontId="52" fillId="0" borderId="34" xfId="0" applyFont="1" applyBorder="1" applyAlignment="1">
      <alignment horizontal="right" vertical="center"/>
    </xf>
    <xf numFmtId="4" fontId="52" fillId="0" borderId="29" xfId="0" applyNumberFormat="1" applyFont="1" applyBorder="1" applyAlignment="1">
      <alignment vertical="center"/>
    </xf>
    <xf numFmtId="4" fontId="52" fillId="0" borderId="0" xfId="0" applyNumberFormat="1" applyFont="1" applyBorder="1" applyAlignment="1">
      <alignment/>
    </xf>
    <xf numFmtId="0" fontId="51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4" fontId="52" fillId="0" borderId="35" xfId="0" applyNumberFormat="1" applyFont="1" applyBorder="1" applyAlignment="1">
      <alignment/>
    </xf>
    <xf numFmtId="4" fontId="52" fillId="0" borderId="19" xfId="0" applyNumberFormat="1" applyFont="1" applyBorder="1" applyAlignment="1">
      <alignment vertical="center"/>
    </xf>
    <xf numFmtId="4" fontId="50" fillId="0" borderId="36" xfId="0" applyNumberFormat="1" applyFont="1" applyBorder="1" applyAlignment="1">
      <alignment vertical="center"/>
    </xf>
    <xf numFmtId="49" fontId="52" fillId="0" borderId="17" xfId="0" applyNumberFormat="1" applyFont="1" applyBorder="1" applyAlignment="1">
      <alignment horizontal="right" vertical="center"/>
    </xf>
    <xf numFmtId="0" fontId="52" fillId="0" borderId="29" xfId="0" applyFont="1" applyBorder="1" applyAlignment="1">
      <alignment/>
    </xf>
    <xf numFmtId="0" fontId="52" fillId="0" borderId="21" xfId="0" applyFont="1" applyBorder="1" applyAlignment="1">
      <alignment horizontal="left" vertical="center"/>
    </xf>
    <xf numFmtId="49" fontId="52" fillId="0" borderId="21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4" fontId="52" fillId="0" borderId="21" xfId="0" applyNumberFormat="1" applyFont="1" applyBorder="1" applyAlignment="1">
      <alignment horizontal="right" vertical="center" wrapText="1"/>
    </xf>
    <xf numFmtId="4" fontId="52" fillId="0" borderId="13" xfId="0" applyNumberFormat="1" applyFont="1" applyBorder="1" applyAlignment="1">
      <alignment horizontal="right" vertical="center"/>
    </xf>
    <xf numFmtId="0" fontId="49" fillId="0" borderId="3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51" fillId="0" borderId="29" xfId="0" applyNumberFormat="1" applyFont="1" applyBorder="1" applyAlignment="1">
      <alignment/>
    </xf>
    <xf numFmtId="0" fontId="51" fillId="0" borderId="37" xfId="0" applyFont="1" applyBorder="1" applyAlignment="1">
      <alignment vertical="center"/>
    </xf>
    <xf numFmtId="49" fontId="51" fillId="0" borderId="29" xfId="0" applyNumberFormat="1" applyFont="1" applyBorder="1" applyAlignment="1">
      <alignment vertical="center"/>
    </xf>
    <xf numFmtId="4" fontId="50" fillId="0" borderId="13" xfId="0" applyNumberFormat="1" applyFont="1" applyBorder="1" applyAlignment="1">
      <alignment vertical="center"/>
    </xf>
    <xf numFmtId="4" fontId="51" fillId="0" borderId="38" xfId="0" applyNumberFormat="1" applyFont="1" applyBorder="1" applyAlignment="1">
      <alignment vertical="center"/>
    </xf>
    <xf numFmtId="4" fontId="51" fillId="0" borderId="36" xfId="0" applyNumberFormat="1" applyFont="1" applyBorder="1" applyAlignment="1">
      <alignment vertical="center"/>
    </xf>
    <xf numFmtId="4" fontId="50" fillId="0" borderId="16" xfId="0" applyNumberFormat="1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4" fontId="52" fillId="0" borderId="39" xfId="0" applyNumberFormat="1" applyFont="1" applyBorder="1" applyAlignment="1">
      <alignment vertical="center"/>
    </xf>
    <xf numFmtId="4" fontId="51" fillId="0" borderId="40" xfId="0" applyNumberFormat="1" applyFont="1" applyBorder="1" applyAlignment="1">
      <alignment vertical="center"/>
    </xf>
    <xf numFmtId="4" fontId="50" fillId="0" borderId="41" xfId="0" applyNumberFormat="1" applyFont="1" applyBorder="1" applyAlignment="1">
      <alignment vertical="center"/>
    </xf>
    <xf numFmtId="4" fontId="52" fillId="0" borderId="32" xfId="0" applyNumberFormat="1" applyFont="1" applyBorder="1" applyAlignment="1">
      <alignment/>
    </xf>
    <xf numFmtId="4" fontId="50" fillId="0" borderId="30" xfId="0" applyNumberFormat="1" applyFont="1" applyBorder="1" applyAlignment="1">
      <alignment vertical="center"/>
    </xf>
    <xf numFmtId="4" fontId="50" fillId="0" borderId="25" xfId="0" applyNumberFormat="1" applyFont="1" applyBorder="1" applyAlignment="1">
      <alignment vertical="center"/>
    </xf>
    <xf numFmtId="4" fontId="51" fillId="0" borderId="29" xfId="0" applyNumberFormat="1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49" fontId="51" fillId="0" borderId="35" xfId="0" applyNumberFormat="1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4" fontId="51" fillId="0" borderId="32" xfId="0" applyNumberFormat="1" applyFont="1" applyBorder="1" applyAlignment="1">
      <alignment vertical="center"/>
    </xf>
    <xf numFmtId="4" fontId="51" fillId="0" borderId="35" xfId="0" applyNumberFormat="1" applyFont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/>
    </xf>
    <xf numFmtId="4" fontId="52" fillId="0" borderId="40" xfId="0" applyNumberFormat="1" applyFont="1" applyBorder="1" applyAlignment="1">
      <alignment vertical="center"/>
    </xf>
    <xf numFmtId="4" fontId="51" fillId="0" borderId="21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vertical="center"/>
    </xf>
    <xf numFmtId="0" fontId="52" fillId="0" borderId="42" xfId="0" applyFont="1" applyBorder="1" applyAlignment="1">
      <alignment vertical="center" wrapText="1"/>
    </xf>
    <xf numFmtId="0" fontId="51" fillId="0" borderId="29" xfId="0" applyFont="1" applyBorder="1" applyAlignment="1">
      <alignment horizontal="center" vertical="center"/>
    </xf>
    <xf numFmtId="4" fontId="52" fillId="0" borderId="37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" fontId="51" fillId="0" borderId="43" xfId="0" applyNumberFormat="1" applyFont="1" applyBorder="1" applyAlignment="1">
      <alignment vertical="center"/>
    </xf>
    <xf numFmtId="4" fontId="51" fillId="0" borderId="44" xfId="0" applyNumberFormat="1" applyFont="1" applyBorder="1" applyAlignment="1">
      <alignment vertical="center"/>
    </xf>
    <xf numFmtId="0" fontId="52" fillId="0" borderId="35" xfId="0" applyFont="1" applyBorder="1" applyAlignment="1">
      <alignment vertical="center" wrapText="1"/>
    </xf>
    <xf numFmtId="0" fontId="52" fillId="0" borderId="35" xfId="0" applyFont="1" applyBorder="1" applyAlignment="1">
      <alignment horizontal="right" vertical="center"/>
    </xf>
    <xf numFmtId="4" fontId="50" fillId="0" borderId="45" xfId="0" applyNumberFormat="1" applyFont="1" applyBorder="1" applyAlignment="1">
      <alignment vertical="center"/>
    </xf>
    <xf numFmtId="0" fontId="52" fillId="0" borderId="30" xfId="0" applyFont="1" applyBorder="1" applyAlignment="1">
      <alignment/>
    </xf>
    <xf numFmtId="4" fontId="50" fillId="0" borderId="46" xfId="0" applyNumberFormat="1" applyFont="1" applyBorder="1" applyAlignment="1">
      <alignment vertical="center"/>
    </xf>
    <xf numFmtId="0" fontId="51" fillId="0" borderId="47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4" fontId="51" fillId="0" borderId="48" xfId="0" applyNumberFormat="1" applyFont="1" applyBorder="1" applyAlignment="1">
      <alignment vertical="center"/>
    </xf>
    <xf numFmtId="4" fontId="51" fillId="0" borderId="39" xfId="0" applyNumberFormat="1" applyFont="1" applyBorder="1" applyAlignment="1">
      <alignment vertical="center"/>
    </xf>
    <xf numFmtId="4" fontId="52" fillId="0" borderId="49" xfId="0" applyNumberFormat="1" applyFont="1" applyBorder="1" applyAlignment="1">
      <alignment/>
    </xf>
    <xf numFmtId="4" fontId="52" fillId="0" borderId="50" xfId="0" applyNumberFormat="1" applyFont="1" applyBorder="1" applyAlignment="1">
      <alignment/>
    </xf>
    <xf numFmtId="0" fontId="52" fillId="0" borderId="0" xfId="0" applyFont="1" applyBorder="1" applyAlignment="1">
      <alignment vertical="center"/>
    </xf>
    <xf numFmtId="0" fontId="51" fillId="0" borderId="3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4" fontId="51" fillId="0" borderId="13" xfId="0" applyNumberFormat="1" applyFont="1" applyBorder="1" applyAlignment="1">
      <alignment horizontal="right" vertical="center" wrapText="1"/>
    </xf>
    <xf numFmtId="0" fontId="51" fillId="0" borderId="29" xfId="0" applyFont="1" applyBorder="1" applyAlignment="1">
      <alignment horizontal="center" vertical="center"/>
    </xf>
    <xf numFmtId="4" fontId="51" fillId="0" borderId="15" xfId="0" applyNumberFormat="1" applyFont="1" applyBorder="1" applyAlignment="1">
      <alignment horizontal="right" vertical="center"/>
    </xf>
    <xf numFmtId="0" fontId="51" fillId="0" borderId="13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49" fontId="51" fillId="0" borderId="35" xfId="0" applyNumberFormat="1" applyFont="1" applyBorder="1" applyAlignment="1">
      <alignment/>
    </xf>
    <xf numFmtId="0" fontId="52" fillId="0" borderId="21" xfId="0" applyFont="1" applyBorder="1" applyAlignment="1">
      <alignment horizontal="right" vertical="center"/>
    </xf>
    <xf numFmtId="0" fontId="52" fillId="0" borderId="35" xfId="0" applyFont="1" applyBorder="1" applyAlignment="1">
      <alignment/>
    </xf>
    <xf numFmtId="0" fontId="52" fillId="0" borderId="2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9" fontId="52" fillId="0" borderId="17" xfId="0" applyNumberFormat="1" applyFont="1" applyBorder="1" applyAlignment="1">
      <alignment vertical="center"/>
    </xf>
    <xf numFmtId="0" fontId="52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2" fillId="0" borderId="49" xfId="0" applyFont="1" applyBorder="1" applyAlignment="1">
      <alignment horizontal="right" vertical="center"/>
    </xf>
    <xf numFmtId="0" fontId="52" fillId="0" borderId="49" xfId="0" applyFont="1" applyBorder="1" applyAlignment="1">
      <alignment vertical="center"/>
    </xf>
    <xf numFmtId="4" fontId="52" fillId="0" borderId="51" xfId="0" applyNumberFormat="1" applyFont="1" applyBorder="1" applyAlignment="1">
      <alignment/>
    </xf>
    <xf numFmtId="0" fontId="52" fillId="0" borderId="37" xfId="0" applyFont="1" applyBorder="1" applyAlignment="1">
      <alignment vertical="center"/>
    </xf>
    <xf numFmtId="4" fontId="52" fillId="0" borderId="33" xfId="0" applyNumberFormat="1" applyFont="1" applyBorder="1" applyAlignment="1">
      <alignment/>
    </xf>
    <xf numFmtId="0" fontId="52" fillId="0" borderId="13" xfId="0" applyFont="1" applyBorder="1" applyAlignment="1">
      <alignment horizontal="center"/>
    </xf>
    <xf numFmtId="49" fontId="51" fillId="0" borderId="13" xfId="0" applyNumberFormat="1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3" fillId="0" borderId="21" xfId="0" applyFont="1" applyBorder="1" applyAlignment="1">
      <alignment vertical="center" wrapText="1"/>
    </xf>
    <xf numFmtId="49" fontId="51" fillId="0" borderId="18" xfId="0" applyNumberFormat="1" applyFont="1" applyBorder="1" applyAlignment="1">
      <alignment/>
    </xf>
    <xf numFmtId="49" fontId="50" fillId="0" borderId="11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/>
    </xf>
    <xf numFmtId="49" fontId="51" fillId="0" borderId="29" xfId="0" applyNumberFormat="1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right" vertical="center" wrapText="1"/>
    </xf>
    <xf numFmtId="4" fontId="52" fillId="0" borderId="15" xfId="0" applyNumberFormat="1" applyFont="1" applyBorder="1" applyAlignment="1">
      <alignment horizontal="center" vertical="center"/>
    </xf>
    <xf numFmtId="49" fontId="52" fillId="0" borderId="30" xfId="0" applyNumberFormat="1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/>
    </xf>
    <xf numFmtId="0" fontId="52" fillId="0" borderId="24" xfId="0" applyFont="1" applyBorder="1" applyAlignment="1">
      <alignment horizontal="right" vertical="center"/>
    </xf>
    <xf numFmtId="0" fontId="52" fillId="0" borderId="17" xfId="0" applyFont="1" applyBorder="1" applyAlignment="1">
      <alignment vertical="center"/>
    </xf>
    <xf numFmtId="0" fontId="51" fillId="0" borderId="2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4" fontId="52" fillId="0" borderId="13" xfId="0" applyNumberFormat="1" applyFont="1" applyBorder="1" applyAlignment="1">
      <alignment/>
    </xf>
    <xf numFmtId="4" fontId="52" fillId="0" borderId="14" xfId="0" applyNumberFormat="1" applyFont="1" applyBorder="1" applyAlignment="1">
      <alignment/>
    </xf>
    <xf numFmtId="0" fontId="51" fillId="0" borderId="13" xfId="0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4" fontId="51" fillId="0" borderId="30" xfId="0" applyNumberFormat="1" applyFont="1" applyBorder="1" applyAlignment="1">
      <alignment horizontal="right" vertical="center" wrapText="1"/>
    </xf>
    <xf numFmtId="4" fontId="51" fillId="0" borderId="13" xfId="0" applyNumberFormat="1" applyFont="1" applyBorder="1" applyAlignment="1">
      <alignment horizontal="right" vertical="center"/>
    </xf>
    <xf numFmtId="49" fontId="52" fillId="0" borderId="42" xfId="0" applyNumberFormat="1" applyFont="1" applyBorder="1" applyAlignment="1">
      <alignment horizontal="left" vertical="center"/>
    </xf>
    <xf numFmtId="4" fontId="52" fillId="0" borderId="42" xfId="0" applyNumberFormat="1" applyFont="1" applyBorder="1" applyAlignment="1">
      <alignment vertical="center"/>
    </xf>
    <xf numFmtId="49" fontId="52" fillId="0" borderId="13" xfId="0" applyNumberFormat="1" applyFont="1" applyBorder="1" applyAlignment="1">
      <alignment horizontal="center" vertical="center"/>
    </xf>
    <xf numFmtId="4" fontId="54" fillId="0" borderId="16" xfId="0" applyNumberFormat="1" applyFont="1" applyBorder="1" applyAlignment="1">
      <alignment vertical="center"/>
    </xf>
    <xf numFmtId="4" fontId="52" fillId="0" borderId="33" xfId="0" applyNumberFormat="1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24" xfId="0" applyFont="1" applyBorder="1" applyAlignment="1">
      <alignment horizontal="right" vertical="center" wrapText="1"/>
    </xf>
    <xf numFmtId="49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4" fontId="51" fillId="0" borderId="0" xfId="0" applyNumberFormat="1" applyFont="1" applyBorder="1" applyAlignment="1">
      <alignment/>
    </xf>
    <xf numFmtId="0" fontId="49" fillId="0" borderId="29" xfId="0" applyFont="1" applyBorder="1" applyAlignment="1">
      <alignment horizontal="center" vertical="center" wrapText="1"/>
    </xf>
    <xf numFmtId="0" fontId="51" fillId="0" borderId="47" xfId="0" applyFont="1" applyBorder="1" applyAlignment="1">
      <alignment/>
    </xf>
    <xf numFmtId="4" fontId="51" fillId="0" borderId="47" xfId="0" applyNumberFormat="1" applyFont="1" applyBorder="1" applyAlignment="1">
      <alignment vertical="center"/>
    </xf>
    <xf numFmtId="4" fontId="51" fillId="0" borderId="52" xfId="0" applyNumberFormat="1" applyFont="1" applyBorder="1" applyAlignment="1">
      <alignment vertical="center"/>
    </xf>
    <xf numFmtId="4" fontId="52" fillId="0" borderId="53" xfId="0" applyNumberFormat="1" applyFont="1" applyBorder="1" applyAlignment="1">
      <alignment vertical="center"/>
    </xf>
    <xf numFmtId="4" fontId="51" fillId="0" borderId="54" xfId="0" applyNumberFormat="1" applyFont="1" applyBorder="1" applyAlignment="1">
      <alignment vertical="center"/>
    </xf>
    <xf numFmtId="0" fontId="51" fillId="0" borderId="15" xfId="0" applyFont="1" applyBorder="1" applyAlignment="1">
      <alignment/>
    </xf>
    <xf numFmtId="4" fontId="52" fillId="0" borderId="23" xfId="0" applyNumberFormat="1" applyFont="1" applyBorder="1" applyAlignment="1">
      <alignment vertical="center"/>
    </xf>
    <xf numFmtId="49" fontId="52" fillId="0" borderId="13" xfId="0" applyNumberFormat="1" applyFont="1" applyBorder="1" applyAlignment="1">
      <alignment horizontal="left" vertical="center"/>
    </xf>
    <xf numFmtId="4" fontId="52" fillId="0" borderId="30" xfId="0" applyNumberFormat="1" applyFont="1" applyBorder="1" applyAlignment="1">
      <alignment horizontal="right" vertical="center" wrapText="1"/>
    </xf>
    <xf numFmtId="0" fontId="49" fillId="0" borderId="38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4" fontId="52" fillId="0" borderId="34" xfId="0" applyNumberFormat="1" applyFont="1" applyBorder="1" applyAlignment="1">
      <alignment/>
    </xf>
    <xf numFmtId="0" fontId="52" fillId="0" borderId="18" xfId="0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center"/>
    </xf>
    <xf numFmtId="0" fontId="53" fillId="0" borderId="24" xfId="0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35" xfId="0" applyFont="1" applyBorder="1" applyAlignment="1">
      <alignment/>
    </xf>
    <xf numFmtId="0" fontId="52" fillId="0" borderId="29" xfId="0" applyFont="1" applyBorder="1" applyAlignment="1">
      <alignment horizontal="right" vertical="center"/>
    </xf>
    <xf numFmtId="0" fontId="53" fillId="0" borderId="15" xfId="0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1" fillId="0" borderId="29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1" fillId="0" borderId="39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4" fontId="52" fillId="0" borderId="38" xfId="0" applyNumberFormat="1" applyFont="1" applyBorder="1" applyAlignment="1">
      <alignment vertical="center"/>
    </xf>
    <xf numFmtId="4" fontId="52" fillId="0" borderId="55" xfId="0" applyNumberFormat="1" applyFont="1" applyBorder="1" applyAlignment="1">
      <alignment vertical="center"/>
    </xf>
    <xf numFmtId="0" fontId="52" fillId="0" borderId="30" xfId="0" applyFont="1" applyBorder="1" applyAlignment="1">
      <alignment horizontal="left" vertical="center"/>
    </xf>
    <xf numFmtId="0" fontId="52" fillId="0" borderId="21" xfId="0" applyFont="1" applyBorder="1" applyAlignment="1">
      <alignment vertical="center"/>
    </xf>
    <xf numFmtId="0" fontId="55" fillId="0" borderId="13" xfId="0" applyFont="1" applyBorder="1" applyAlignment="1">
      <alignment vertical="center" wrapText="1"/>
    </xf>
    <xf numFmtId="0" fontId="49" fillId="0" borderId="21" xfId="0" applyFont="1" applyBorder="1" applyAlignment="1">
      <alignment horizontal="center" vertical="center" wrapText="1"/>
    </xf>
    <xf numFmtId="4" fontId="51" fillId="0" borderId="33" xfId="0" applyNumberFormat="1" applyFont="1" applyBorder="1" applyAlignment="1">
      <alignment vertical="center"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4" fontId="51" fillId="0" borderId="28" xfId="0" applyNumberFormat="1" applyFont="1" applyBorder="1" applyAlignment="1">
      <alignment vertical="center"/>
    </xf>
    <xf numFmtId="0" fontId="56" fillId="0" borderId="18" xfId="0" applyFont="1" applyBorder="1" applyAlignment="1">
      <alignment vertical="center" wrapText="1"/>
    </xf>
    <xf numFmtId="0" fontId="51" fillId="0" borderId="29" xfId="0" applyFont="1" applyBorder="1" applyAlignment="1">
      <alignment/>
    </xf>
    <xf numFmtId="0" fontId="52" fillId="0" borderId="24" xfId="0" applyFont="1" applyBorder="1" applyAlignment="1">
      <alignment horizontal="right"/>
    </xf>
    <xf numFmtId="0" fontId="52" fillId="0" borderId="24" xfId="0" applyFont="1" applyBorder="1" applyAlignment="1">
      <alignment horizontal="center" vertical="center"/>
    </xf>
    <xf numFmtId="4" fontId="57" fillId="0" borderId="27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" fontId="52" fillId="0" borderId="15" xfId="0" applyNumberFormat="1" applyFont="1" applyBorder="1" applyAlignment="1">
      <alignment horizontal="right" vertical="center" wrapText="1"/>
    </xf>
    <xf numFmtId="4" fontId="49" fillId="0" borderId="56" xfId="0" applyNumberFormat="1" applyFont="1" applyBorder="1" applyAlignment="1">
      <alignment vertical="center"/>
    </xf>
    <xf numFmtId="4" fontId="49" fillId="0" borderId="57" xfId="0" applyNumberFormat="1" applyFont="1" applyBorder="1" applyAlignment="1">
      <alignment vertical="center"/>
    </xf>
    <xf numFmtId="4" fontId="49" fillId="0" borderId="58" xfId="0" applyNumberFormat="1" applyFont="1" applyBorder="1" applyAlignment="1">
      <alignment vertical="center"/>
    </xf>
    <xf numFmtId="4" fontId="57" fillId="0" borderId="58" xfId="0" applyNumberFormat="1" applyFont="1" applyBorder="1" applyAlignment="1">
      <alignment vertical="center"/>
    </xf>
    <xf numFmtId="4" fontId="52" fillId="0" borderId="57" xfId="0" applyNumberFormat="1" applyFont="1" applyBorder="1" applyAlignment="1">
      <alignment vertical="center"/>
    </xf>
    <xf numFmtId="0" fontId="55" fillId="0" borderId="33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2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right" vertical="center"/>
    </xf>
    <xf numFmtId="49" fontId="52" fillId="0" borderId="0" xfId="0" applyNumberFormat="1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4" fontId="52" fillId="0" borderId="59" xfId="0" applyNumberFormat="1" applyFont="1" applyBorder="1" applyAlignment="1">
      <alignment vertical="center"/>
    </xf>
    <xf numFmtId="4" fontId="52" fillId="0" borderId="42" xfId="0" applyNumberFormat="1" applyFont="1" applyBorder="1" applyAlignment="1">
      <alignment/>
    </xf>
    <xf numFmtId="49" fontId="51" fillId="0" borderId="0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4" fontId="50" fillId="0" borderId="0" xfId="0" applyNumberFormat="1" applyFont="1" applyBorder="1" applyAlignment="1">
      <alignment/>
    </xf>
    <xf numFmtId="0" fontId="52" fillId="0" borderId="39" xfId="0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0" fontId="55" fillId="0" borderId="18" xfId="0" applyFont="1" applyBorder="1" applyAlignment="1">
      <alignment vertical="center" wrapText="1"/>
    </xf>
    <xf numFmtId="0" fontId="56" fillId="0" borderId="39" xfId="0" applyFont="1" applyBorder="1" applyAlignment="1">
      <alignment vertical="center" wrapText="1"/>
    </xf>
    <xf numFmtId="4" fontId="52" fillId="0" borderId="30" xfId="0" applyNumberFormat="1" applyFont="1" applyBorder="1" applyAlignment="1">
      <alignment/>
    </xf>
    <xf numFmtId="4" fontId="52" fillId="0" borderId="29" xfId="0" applyNumberFormat="1" applyFont="1" applyBorder="1" applyAlignment="1">
      <alignment/>
    </xf>
    <xf numFmtId="4" fontId="52" fillId="0" borderId="37" xfId="0" applyNumberFormat="1" applyFont="1" applyBorder="1" applyAlignment="1">
      <alignment/>
    </xf>
    <xf numFmtId="0" fontId="51" fillId="0" borderId="15" xfId="0" applyFont="1" applyBorder="1" applyAlignment="1">
      <alignment horizontal="center" vertical="center"/>
    </xf>
    <xf numFmtId="0" fontId="51" fillId="0" borderId="15" xfId="0" applyNumberFormat="1" applyFont="1" applyBorder="1" applyAlignment="1">
      <alignment horizontal="center" vertical="center"/>
    </xf>
    <xf numFmtId="4" fontId="51" fillId="0" borderId="18" xfId="0" applyNumberFormat="1" applyFont="1" applyBorder="1" applyAlignment="1">
      <alignment horizontal="center"/>
    </xf>
    <xf numFmtId="4" fontId="51" fillId="0" borderId="29" xfId="0" applyNumberFormat="1" applyFont="1" applyBorder="1" applyAlignment="1">
      <alignment horizontal="center"/>
    </xf>
    <xf numFmtId="4" fontId="51" fillId="0" borderId="13" xfId="0" applyNumberFormat="1" applyFont="1" applyBorder="1" applyAlignment="1">
      <alignment horizontal="center"/>
    </xf>
    <xf numFmtId="0" fontId="49" fillId="0" borderId="2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4" fontId="52" fillId="0" borderId="29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0" fontId="51" fillId="0" borderId="2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52" fillId="0" borderId="47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4" fontId="51" fillId="0" borderId="18" xfId="0" applyNumberFormat="1" applyFont="1" applyBorder="1" applyAlignment="1">
      <alignment horizontal="center" vertical="center"/>
    </xf>
    <xf numFmtId="4" fontId="51" fillId="0" borderId="29" xfId="0" applyNumberFormat="1" applyFont="1" applyBorder="1" applyAlignment="1">
      <alignment horizontal="center" vertical="center"/>
    </xf>
    <xf numFmtId="4" fontId="51" fillId="0" borderId="37" xfId="0" applyNumberFormat="1" applyFont="1" applyBorder="1" applyAlignment="1">
      <alignment horizontal="center" vertical="center"/>
    </xf>
    <xf numFmtId="0" fontId="52" fillId="0" borderId="35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9" fontId="51" fillId="0" borderId="29" xfId="0" applyNumberFormat="1" applyFont="1" applyBorder="1" applyAlignment="1">
      <alignment horizontal="center"/>
    </xf>
    <xf numFmtId="49" fontId="51" fillId="0" borderId="13" xfId="0" applyNumberFormat="1" applyFont="1" applyBorder="1" applyAlignment="1">
      <alignment horizontal="center"/>
    </xf>
    <xf numFmtId="0" fontId="52" fillId="0" borderId="35" xfId="0" applyFont="1" applyBorder="1" applyAlignment="1">
      <alignment horizontal="center" vertical="center"/>
    </xf>
    <xf numFmtId="4" fontId="52" fillId="0" borderId="47" xfId="0" applyNumberFormat="1" applyFont="1" applyBorder="1" applyAlignment="1">
      <alignment horizontal="center"/>
    </xf>
    <xf numFmtId="4" fontId="52" fillId="0" borderId="18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4" fontId="51" fillId="0" borderId="47" xfId="0" applyNumberFormat="1" applyFont="1" applyBorder="1" applyAlignment="1">
      <alignment horizontal="center" vertical="center"/>
    </xf>
    <xf numFmtId="4" fontId="51" fillId="0" borderId="13" xfId="0" applyNumberFormat="1" applyFont="1" applyBorder="1" applyAlignment="1">
      <alignment horizontal="center" vertical="center"/>
    </xf>
    <xf numFmtId="49" fontId="51" fillId="0" borderId="37" xfId="0" applyNumberFormat="1" applyFont="1" applyBorder="1" applyAlignment="1">
      <alignment horizontal="center"/>
    </xf>
    <xf numFmtId="0" fontId="50" fillId="0" borderId="22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/>
    </xf>
    <xf numFmtId="49" fontId="51" fillId="0" borderId="18" xfId="0" applyNumberFormat="1" applyFont="1" applyBorder="1" applyAlignment="1">
      <alignment horizontal="center" vertical="center"/>
    </xf>
    <xf numFmtId="49" fontId="51" fillId="0" borderId="29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/>
    </xf>
    <xf numFmtId="0" fontId="51" fillId="0" borderId="3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0" fontId="51" fillId="0" borderId="4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4" fontId="51" fillId="0" borderId="15" xfId="0" applyNumberFormat="1" applyFont="1" applyBorder="1" applyAlignment="1">
      <alignment horizontal="center"/>
    </xf>
    <xf numFmtId="0" fontId="51" fillId="0" borderId="52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49" fillId="0" borderId="68" xfId="0" applyFont="1" applyBorder="1" applyAlignment="1">
      <alignment horizontal="right" vertical="center"/>
    </xf>
    <xf numFmtId="0" fontId="49" fillId="0" borderId="69" xfId="0" applyFont="1" applyBorder="1" applyAlignment="1">
      <alignment horizontal="right" vertical="center"/>
    </xf>
    <xf numFmtId="0" fontId="49" fillId="0" borderId="70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2"/>
  <sheetViews>
    <sheetView tabSelected="1" view="pageLayout" showRuler="0" zoomScale="110" zoomScalePageLayoutView="110" workbookViewId="0" topLeftCell="C589">
      <selection activeCell="J601" sqref="J601"/>
    </sheetView>
  </sheetViews>
  <sheetFormatPr defaultColWidth="8.796875" defaultRowHeight="14.25"/>
  <cols>
    <col min="1" max="1" width="6.3984375" style="0" customWidth="1"/>
    <col min="2" max="2" width="5.5" style="0" customWidth="1"/>
    <col min="3" max="3" width="37.59765625" style="0" customWidth="1"/>
    <col min="4" max="4" width="10.09765625" style="0" customWidth="1"/>
    <col min="5" max="6" width="10" style="0" customWidth="1"/>
    <col min="7" max="7" width="6.59765625" style="0" customWidth="1"/>
    <col min="8" max="8" width="10.5" style="0" customWidth="1"/>
    <col min="9" max="9" width="10.09765625" style="0" customWidth="1"/>
    <col min="10" max="10" width="9.3984375" style="0" customWidth="1"/>
    <col min="11" max="11" width="6.59765625" style="0" customWidth="1"/>
  </cols>
  <sheetData>
    <row r="1" spans="1:11" ht="30" customHeight="1" thickBot="1">
      <c r="A1" s="419" t="s">
        <v>260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1" ht="15" thickBot="1">
      <c r="A2" s="352" t="s">
        <v>0</v>
      </c>
      <c r="B2" s="354" t="s">
        <v>1</v>
      </c>
      <c r="C2" s="354" t="s">
        <v>2</v>
      </c>
      <c r="D2" s="356" t="s">
        <v>145</v>
      </c>
      <c r="E2" s="357"/>
      <c r="F2" s="357"/>
      <c r="G2" s="358"/>
      <c r="H2" s="349" t="s">
        <v>147</v>
      </c>
      <c r="I2" s="350"/>
      <c r="J2" s="350"/>
      <c r="K2" s="351"/>
    </row>
    <row r="3" spans="1:11" ht="27.75" customHeight="1" thickBot="1">
      <c r="A3" s="353"/>
      <c r="B3" s="355"/>
      <c r="C3" s="355"/>
      <c r="D3" s="1" t="s">
        <v>211</v>
      </c>
      <c r="E3" s="2" t="s">
        <v>262</v>
      </c>
      <c r="F3" s="138" t="s">
        <v>146</v>
      </c>
      <c r="G3" s="2" t="s">
        <v>175</v>
      </c>
      <c r="H3" s="2" t="s">
        <v>211</v>
      </c>
      <c r="I3" s="2" t="s">
        <v>262</v>
      </c>
      <c r="J3" s="3" t="s">
        <v>146</v>
      </c>
      <c r="K3" s="2" t="s">
        <v>175</v>
      </c>
    </row>
    <row r="4" spans="1:11" ht="21" customHeight="1" thickBot="1">
      <c r="A4" s="422" t="s">
        <v>158</v>
      </c>
      <c r="B4" s="423"/>
      <c r="C4" s="424"/>
      <c r="D4" s="77">
        <f>D602</f>
        <v>16947700</v>
      </c>
      <c r="E4" s="77">
        <f aca="true" t="shared" si="0" ref="E4:J4">E602</f>
        <v>17417441.259999998</v>
      </c>
      <c r="F4" s="77">
        <f t="shared" si="0"/>
        <v>17074059.790000003</v>
      </c>
      <c r="G4" s="77">
        <f t="shared" si="0"/>
        <v>98.02851943133238</v>
      </c>
      <c r="H4" s="77">
        <f t="shared" si="0"/>
        <v>18435718</v>
      </c>
      <c r="I4" s="77">
        <f t="shared" si="0"/>
        <v>19166259.26</v>
      </c>
      <c r="J4" s="309">
        <f t="shared" si="0"/>
        <v>17942275.18</v>
      </c>
      <c r="K4" s="78">
        <f>K602</f>
        <v>93.61386036056363</v>
      </c>
    </row>
    <row r="5" spans="1:11" ht="12" customHeight="1" thickBot="1">
      <c r="A5" s="425"/>
      <c r="B5" s="426"/>
      <c r="C5" s="426"/>
      <c r="D5" s="426"/>
      <c r="E5" s="426"/>
      <c r="F5" s="426"/>
      <c r="G5" s="426"/>
      <c r="H5" s="426"/>
      <c r="I5" s="426"/>
      <c r="J5" s="426"/>
      <c r="K5" s="427"/>
    </row>
    <row r="6" spans="1:11" ht="15" thickBot="1">
      <c r="A6" s="42" t="s">
        <v>3</v>
      </c>
      <c r="B6" s="365" t="s">
        <v>4</v>
      </c>
      <c r="C6" s="366"/>
      <c r="D6" s="66">
        <f>SUM(D13+D15)</f>
        <v>110400</v>
      </c>
      <c r="E6" s="66">
        <f>SUM(E7+E13+E15)</f>
        <v>135563.28999999998</v>
      </c>
      <c r="F6" s="66">
        <f>SUM(F7+F13+F15)</f>
        <v>133451.88</v>
      </c>
      <c r="G6" s="149">
        <f>F6/E6*100</f>
        <v>98.44249132637606</v>
      </c>
      <c r="H6" s="85">
        <f>SUM(H13+H15+H7)</f>
        <v>62000</v>
      </c>
      <c r="I6" s="85">
        <f>SUM(I13+I15+I7)</f>
        <v>309163.29000000004</v>
      </c>
      <c r="J6" s="85">
        <f>SUM(J13+J15+J7)</f>
        <v>272809.25</v>
      </c>
      <c r="K6" s="66">
        <f aca="true" t="shared" si="1" ref="K6:K15">J6/I6*100</f>
        <v>88.24115243436566</v>
      </c>
    </row>
    <row r="7" spans="1:11" ht="12.75" customHeight="1">
      <c r="A7" s="88" t="s">
        <v>172</v>
      </c>
      <c r="B7" s="381" t="s">
        <v>173</v>
      </c>
      <c r="C7" s="382"/>
      <c r="D7" s="76">
        <f>SUM(D8)</f>
        <v>0</v>
      </c>
      <c r="E7" s="76">
        <f>SUM(E8)</f>
        <v>0</v>
      </c>
      <c r="F7" s="76">
        <f>SUM(F8)</f>
        <v>0</v>
      </c>
      <c r="G7" s="144">
        <f>SUM(G8)</f>
        <v>0</v>
      </c>
      <c r="H7" s="76">
        <f>SUM(H10:H12)</f>
        <v>5000</v>
      </c>
      <c r="I7" s="76">
        <f>SUM(I8:I12)</f>
        <v>13410</v>
      </c>
      <c r="J7" s="76">
        <f>SUM(J8:J12)</f>
        <v>13387.77</v>
      </c>
      <c r="K7" s="76">
        <f t="shared" si="1"/>
        <v>99.83422818791948</v>
      </c>
    </row>
    <row r="8" spans="1:11" ht="13.5" customHeight="1">
      <c r="A8" s="403"/>
      <c r="B8" s="281">
        <v>3020</v>
      </c>
      <c r="C8" s="226" t="s">
        <v>218</v>
      </c>
      <c r="D8" s="71"/>
      <c r="E8" s="71"/>
      <c r="F8" s="71"/>
      <c r="G8" s="82"/>
      <c r="H8" s="104"/>
      <c r="I8" s="71">
        <v>40</v>
      </c>
      <c r="J8" s="92">
        <v>39.6</v>
      </c>
      <c r="K8" s="70">
        <f t="shared" si="1"/>
        <v>99</v>
      </c>
    </row>
    <row r="9" spans="1:11" ht="13.5" customHeight="1">
      <c r="A9" s="404"/>
      <c r="B9" s="21">
        <v>4170</v>
      </c>
      <c r="C9" s="282" t="s">
        <v>245</v>
      </c>
      <c r="D9" s="71"/>
      <c r="E9" s="71"/>
      <c r="F9" s="71"/>
      <c r="G9" s="82"/>
      <c r="H9" s="104"/>
      <c r="I9" s="104">
        <v>900</v>
      </c>
      <c r="J9" s="104">
        <v>900</v>
      </c>
      <c r="K9" s="70">
        <f>J9/I9*100</f>
        <v>100</v>
      </c>
    </row>
    <row r="10" spans="1:11" ht="14.25">
      <c r="A10" s="404"/>
      <c r="B10" s="21">
        <v>4210</v>
      </c>
      <c r="C10" s="12" t="s">
        <v>17</v>
      </c>
      <c r="D10" s="71"/>
      <c r="E10" s="71"/>
      <c r="F10" s="71"/>
      <c r="G10" s="82"/>
      <c r="H10" s="104">
        <v>5000</v>
      </c>
      <c r="I10" s="104">
        <v>2740</v>
      </c>
      <c r="J10" s="92">
        <v>2738</v>
      </c>
      <c r="K10" s="70">
        <f t="shared" si="1"/>
        <v>99.92700729927007</v>
      </c>
    </row>
    <row r="11" spans="1:11" ht="14.25">
      <c r="A11" s="404"/>
      <c r="B11" s="21">
        <v>4270</v>
      </c>
      <c r="C11" s="12" t="s">
        <v>19</v>
      </c>
      <c r="D11" s="71"/>
      <c r="E11" s="71"/>
      <c r="F11" s="71"/>
      <c r="G11" s="82"/>
      <c r="H11" s="104"/>
      <c r="I11" s="104">
        <v>1110</v>
      </c>
      <c r="J11" s="92">
        <v>1100.17</v>
      </c>
      <c r="K11" s="64">
        <f t="shared" si="1"/>
        <v>99.11441441441443</v>
      </c>
    </row>
    <row r="12" spans="1:11" ht="14.25">
      <c r="A12" s="405"/>
      <c r="B12" s="10">
        <v>4300</v>
      </c>
      <c r="C12" s="22" t="s">
        <v>5</v>
      </c>
      <c r="D12" s="41"/>
      <c r="E12" s="70"/>
      <c r="F12" s="70"/>
      <c r="G12" s="68"/>
      <c r="H12" s="72"/>
      <c r="I12" s="70">
        <v>8620</v>
      </c>
      <c r="J12" s="70">
        <v>8610</v>
      </c>
      <c r="K12" s="64">
        <f t="shared" si="1"/>
        <v>99.88399071925754</v>
      </c>
    </row>
    <row r="13" spans="1:11" ht="14.25">
      <c r="A13" s="16" t="s">
        <v>6</v>
      </c>
      <c r="B13" s="363" t="s">
        <v>7</v>
      </c>
      <c r="C13" s="364"/>
      <c r="D13" s="19"/>
      <c r="E13" s="64"/>
      <c r="F13" s="64"/>
      <c r="G13" s="68"/>
      <c r="H13" s="64">
        <f>SUM(H14)</f>
        <v>7000</v>
      </c>
      <c r="I13" s="64">
        <f>SUM(I14)</f>
        <v>7000</v>
      </c>
      <c r="J13" s="64">
        <f>SUM(J14)</f>
        <v>6078.71</v>
      </c>
      <c r="K13" s="64">
        <f t="shared" si="1"/>
        <v>86.83871428571429</v>
      </c>
    </row>
    <row r="14" spans="1:11" ht="22.5" customHeight="1">
      <c r="A14" s="10"/>
      <c r="B14" s="21">
        <v>2850</v>
      </c>
      <c r="C14" s="292" t="s">
        <v>8</v>
      </c>
      <c r="D14" s="13"/>
      <c r="E14" s="70"/>
      <c r="F14" s="70"/>
      <c r="G14" s="68"/>
      <c r="H14" s="72">
        <v>7000</v>
      </c>
      <c r="I14" s="72">
        <v>7000</v>
      </c>
      <c r="J14" s="70">
        <v>6078.71</v>
      </c>
      <c r="K14" s="70">
        <f t="shared" si="1"/>
        <v>86.83871428571429</v>
      </c>
    </row>
    <row r="15" spans="1:11" ht="14.25">
      <c r="A15" s="310" t="s">
        <v>156</v>
      </c>
      <c r="B15" s="396" t="s">
        <v>9</v>
      </c>
      <c r="C15" s="397"/>
      <c r="D15" s="64">
        <f>SUM(D16:D19)</f>
        <v>110400</v>
      </c>
      <c r="E15" s="64">
        <f>SUM(E16:E19)</f>
        <v>135563.28999999998</v>
      </c>
      <c r="F15" s="64">
        <f>SUM(F16:F19)</f>
        <v>133451.88</v>
      </c>
      <c r="G15" s="68">
        <f>F15/E15*100</f>
        <v>98.44249132637606</v>
      </c>
      <c r="H15" s="64">
        <f>SUM(H21:H32)</f>
        <v>50000</v>
      </c>
      <c r="I15" s="64">
        <f>SUM(I20:I32)</f>
        <v>288753.29000000004</v>
      </c>
      <c r="J15" s="64">
        <f>SUM(J20:J32)</f>
        <v>253342.77000000002</v>
      </c>
      <c r="K15" s="64">
        <f t="shared" si="1"/>
        <v>87.73675617687334</v>
      </c>
    </row>
    <row r="16" spans="1:11" ht="49.5" customHeight="1">
      <c r="A16" s="406"/>
      <c r="B16" s="11" t="s">
        <v>12</v>
      </c>
      <c r="C16" s="292" t="s">
        <v>13</v>
      </c>
      <c r="D16" s="70">
        <v>10200</v>
      </c>
      <c r="E16" s="70">
        <v>10200</v>
      </c>
      <c r="F16" s="70">
        <v>7969.96</v>
      </c>
      <c r="G16" s="82">
        <f>F16/E16*100</f>
        <v>78.13686274509803</v>
      </c>
      <c r="H16" s="72"/>
      <c r="I16" s="64"/>
      <c r="J16" s="64"/>
      <c r="K16" s="64"/>
    </row>
    <row r="17" spans="1:11" ht="24" customHeight="1">
      <c r="A17" s="384"/>
      <c r="B17" s="11" t="s">
        <v>41</v>
      </c>
      <c r="C17" s="24" t="s">
        <v>42</v>
      </c>
      <c r="D17" s="70">
        <v>100000</v>
      </c>
      <c r="E17" s="70">
        <v>15000</v>
      </c>
      <c r="F17" s="70">
        <v>15270</v>
      </c>
      <c r="G17" s="82">
        <f>F17/E17*100</f>
        <v>101.8</v>
      </c>
      <c r="H17" s="72"/>
      <c r="I17" s="64"/>
      <c r="J17" s="64"/>
      <c r="K17" s="64"/>
    </row>
    <row r="18" spans="1:11" ht="12" customHeight="1">
      <c r="A18" s="384"/>
      <c r="B18" s="12" t="s">
        <v>14</v>
      </c>
      <c r="C18" s="12" t="s">
        <v>15</v>
      </c>
      <c r="D18" s="70">
        <v>200</v>
      </c>
      <c r="E18" s="70">
        <v>200</v>
      </c>
      <c r="F18" s="70">
        <v>48.63</v>
      </c>
      <c r="G18" s="82">
        <f>F18/E18*100</f>
        <v>24.315</v>
      </c>
      <c r="H18" s="72"/>
      <c r="I18" s="64"/>
      <c r="J18" s="64"/>
      <c r="K18" s="64"/>
    </row>
    <row r="19" spans="1:11" ht="49.5" customHeight="1">
      <c r="A19" s="384"/>
      <c r="B19" s="12">
        <v>2010</v>
      </c>
      <c r="C19" s="24" t="s">
        <v>10</v>
      </c>
      <c r="D19" s="70">
        <v>0</v>
      </c>
      <c r="E19" s="70">
        <v>110163.29</v>
      </c>
      <c r="F19" s="70">
        <v>110163.29</v>
      </c>
      <c r="G19" s="82">
        <f>F19/E19*100</f>
        <v>100</v>
      </c>
      <c r="H19" s="72"/>
      <c r="I19" s="70"/>
      <c r="J19" s="70"/>
      <c r="K19" s="64"/>
    </row>
    <row r="20" spans="1:11" ht="15.75" customHeight="1">
      <c r="A20" s="220"/>
      <c r="B20" s="56">
        <v>3020</v>
      </c>
      <c r="C20" s="226" t="s">
        <v>218</v>
      </c>
      <c r="D20" s="70"/>
      <c r="E20" s="70"/>
      <c r="F20" s="70"/>
      <c r="G20" s="82"/>
      <c r="H20" s="72"/>
      <c r="I20" s="70">
        <v>1000</v>
      </c>
      <c r="J20" s="70">
        <v>840.5</v>
      </c>
      <c r="K20" s="63">
        <f aca="true" t="shared" si="2" ref="K20:K31">J20/I20*100</f>
        <v>84.05</v>
      </c>
    </row>
    <row r="21" spans="1:11" ht="15" customHeight="1">
      <c r="A21" s="139"/>
      <c r="B21" s="21">
        <v>4010</v>
      </c>
      <c r="C21" s="52" t="s">
        <v>48</v>
      </c>
      <c r="D21" s="13"/>
      <c r="E21" s="70"/>
      <c r="F21" s="70"/>
      <c r="G21" s="82"/>
      <c r="H21" s="72"/>
      <c r="I21" s="70">
        <v>35000</v>
      </c>
      <c r="J21" s="70">
        <v>18004.56</v>
      </c>
      <c r="K21" s="63">
        <f t="shared" si="2"/>
        <v>51.4416</v>
      </c>
    </row>
    <row r="22" spans="1:11" ht="15.75" customHeight="1">
      <c r="A22" s="384"/>
      <c r="B22" s="21">
        <v>4110</v>
      </c>
      <c r="C22" s="12" t="s">
        <v>50</v>
      </c>
      <c r="D22" s="13"/>
      <c r="E22" s="70"/>
      <c r="F22" s="70"/>
      <c r="G22" s="82"/>
      <c r="H22" s="72"/>
      <c r="I22" s="70">
        <v>6100</v>
      </c>
      <c r="J22" s="70">
        <v>2876.25</v>
      </c>
      <c r="K22" s="63">
        <f t="shared" si="2"/>
        <v>47.1516393442623</v>
      </c>
    </row>
    <row r="23" spans="1:11" ht="14.25" customHeight="1">
      <c r="A23" s="384"/>
      <c r="B23" s="56">
        <v>4120</v>
      </c>
      <c r="C23" s="32" t="s">
        <v>51</v>
      </c>
      <c r="D23" s="13"/>
      <c r="E23" s="70"/>
      <c r="F23" s="70"/>
      <c r="G23" s="82"/>
      <c r="H23" s="72"/>
      <c r="I23" s="70">
        <v>900</v>
      </c>
      <c r="J23" s="70">
        <v>233.96</v>
      </c>
      <c r="K23" s="70">
        <f t="shared" si="2"/>
        <v>25.995555555555555</v>
      </c>
    </row>
    <row r="24" spans="1:11" ht="24" customHeight="1">
      <c r="A24" s="384"/>
      <c r="B24" s="21">
        <v>4140</v>
      </c>
      <c r="C24" s="22" t="s">
        <v>219</v>
      </c>
      <c r="D24" s="13"/>
      <c r="E24" s="70"/>
      <c r="F24" s="70"/>
      <c r="G24" s="82"/>
      <c r="H24" s="72"/>
      <c r="I24" s="70">
        <v>7200</v>
      </c>
      <c r="J24" s="70">
        <v>0</v>
      </c>
      <c r="K24" s="70">
        <f t="shared" si="2"/>
        <v>0</v>
      </c>
    </row>
    <row r="25" spans="1:11" ht="20.25" customHeight="1">
      <c r="A25" s="385"/>
      <c r="B25" s="21">
        <v>4280</v>
      </c>
      <c r="C25" s="22" t="s">
        <v>220</v>
      </c>
      <c r="D25" s="13"/>
      <c r="E25" s="70"/>
      <c r="F25" s="70"/>
      <c r="G25" s="82"/>
      <c r="H25" s="72"/>
      <c r="I25" s="70">
        <v>800</v>
      </c>
      <c r="J25" s="70">
        <v>600</v>
      </c>
      <c r="K25" s="70">
        <f t="shared" si="2"/>
        <v>75</v>
      </c>
    </row>
    <row r="26" spans="1:11" ht="3.75" customHeight="1" thickBot="1">
      <c r="A26" s="255"/>
      <c r="B26" s="90"/>
      <c r="C26" s="124"/>
      <c r="D26" s="120"/>
      <c r="E26" s="98"/>
      <c r="F26" s="98"/>
      <c r="G26" s="98"/>
      <c r="H26" s="98"/>
      <c r="I26" s="98"/>
      <c r="J26" s="98"/>
      <c r="K26" s="98"/>
    </row>
    <row r="27" spans="1:11" ht="15.75" customHeight="1" thickBot="1">
      <c r="A27" s="352" t="s">
        <v>0</v>
      </c>
      <c r="B27" s="354" t="s">
        <v>1</v>
      </c>
      <c r="C27" s="354" t="s">
        <v>2</v>
      </c>
      <c r="D27" s="356" t="s">
        <v>145</v>
      </c>
      <c r="E27" s="357"/>
      <c r="F27" s="357"/>
      <c r="G27" s="358"/>
      <c r="H27" s="349" t="s">
        <v>147</v>
      </c>
      <c r="I27" s="350"/>
      <c r="J27" s="350"/>
      <c r="K27" s="351"/>
    </row>
    <row r="28" spans="1:11" ht="27" customHeight="1" thickBot="1">
      <c r="A28" s="353"/>
      <c r="B28" s="355"/>
      <c r="C28" s="355"/>
      <c r="D28" s="1" t="s">
        <v>211</v>
      </c>
      <c r="E28" s="2" t="s">
        <v>262</v>
      </c>
      <c r="F28" s="252" t="s">
        <v>146</v>
      </c>
      <c r="G28" s="2" t="s">
        <v>175</v>
      </c>
      <c r="H28" s="2" t="s">
        <v>211</v>
      </c>
      <c r="I28" s="2" t="s">
        <v>262</v>
      </c>
      <c r="J28" s="3" t="s">
        <v>146</v>
      </c>
      <c r="K28" s="2" t="s">
        <v>175</v>
      </c>
    </row>
    <row r="29" spans="1:11" ht="15.75" customHeight="1">
      <c r="A29" s="195"/>
      <c r="B29" s="21">
        <v>4300</v>
      </c>
      <c r="C29" s="12" t="s">
        <v>5</v>
      </c>
      <c r="D29" s="13"/>
      <c r="E29" s="70"/>
      <c r="F29" s="70"/>
      <c r="G29" s="82"/>
      <c r="H29" s="72"/>
      <c r="I29" s="70">
        <v>13750.07</v>
      </c>
      <c r="J29" s="70">
        <v>13537.57</v>
      </c>
      <c r="K29" s="70">
        <f t="shared" si="2"/>
        <v>98.454553322274</v>
      </c>
    </row>
    <row r="30" spans="1:11" ht="15" customHeight="1">
      <c r="A30" s="384"/>
      <c r="B30" s="21">
        <v>4430</v>
      </c>
      <c r="C30" s="52" t="s">
        <v>11</v>
      </c>
      <c r="D30" s="13"/>
      <c r="E30" s="70"/>
      <c r="F30" s="70"/>
      <c r="G30" s="82"/>
      <c r="H30" s="72"/>
      <c r="I30" s="70">
        <v>108003.22</v>
      </c>
      <c r="J30" s="70">
        <v>108003.22</v>
      </c>
      <c r="K30" s="70">
        <f t="shared" si="2"/>
        <v>100</v>
      </c>
    </row>
    <row r="31" spans="1:11" ht="15.75" customHeight="1">
      <c r="A31" s="384"/>
      <c r="B31" s="21">
        <v>4440</v>
      </c>
      <c r="C31" s="52" t="s">
        <v>221</v>
      </c>
      <c r="D31" s="13"/>
      <c r="E31" s="70"/>
      <c r="F31" s="70"/>
      <c r="G31" s="82"/>
      <c r="H31" s="72"/>
      <c r="I31" s="70">
        <v>11000</v>
      </c>
      <c r="J31" s="70">
        <v>5196.16</v>
      </c>
      <c r="K31" s="70">
        <f t="shared" si="2"/>
        <v>47.237818181818184</v>
      </c>
    </row>
    <row r="32" spans="1:11" ht="17.25" customHeight="1" thickBot="1">
      <c r="A32" s="393"/>
      <c r="B32" s="21">
        <v>6050</v>
      </c>
      <c r="C32" s="52" t="s">
        <v>24</v>
      </c>
      <c r="D32" s="13"/>
      <c r="E32" s="70"/>
      <c r="F32" s="70"/>
      <c r="G32" s="267"/>
      <c r="H32" s="72">
        <v>50000</v>
      </c>
      <c r="I32" s="70">
        <v>105000</v>
      </c>
      <c r="J32" s="70">
        <v>104050.55</v>
      </c>
      <c r="K32" s="70">
        <f aca="true" t="shared" si="3" ref="K32:K38">J32/I32*100</f>
        <v>99.0957619047619</v>
      </c>
    </row>
    <row r="33" spans="1:11" ht="15.75" customHeight="1" thickBot="1">
      <c r="A33" s="213" t="s">
        <v>202</v>
      </c>
      <c r="B33" s="394" t="s">
        <v>203</v>
      </c>
      <c r="C33" s="395"/>
      <c r="D33" s="87"/>
      <c r="E33" s="214"/>
      <c r="F33" s="214"/>
      <c r="G33" s="214"/>
      <c r="H33" s="66">
        <f aca="true" t="shared" si="4" ref="H33:J34">SUM(H34)</f>
        <v>4097</v>
      </c>
      <c r="I33" s="66">
        <f t="shared" si="4"/>
        <v>4497</v>
      </c>
      <c r="J33" s="66">
        <f t="shared" si="4"/>
        <v>1932.76</v>
      </c>
      <c r="K33" s="66">
        <f t="shared" si="3"/>
        <v>42.97887480542584</v>
      </c>
    </row>
    <row r="34" spans="1:11" ht="15" customHeight="1">
      <c r="A34" s="209" t="s">
        <v>204</v>
      </c>
      <c r="B34" s="383" t="s">
        <v>205</v>
      </c>
      <c r="C34" s="383"/>
      <c r="D34" s="33"/>
      <c r="E34" s="71"/>
      <c r="F34" s="71"/>
      <c r="G34" s="74"/>
      <c r="H34" s="76">
        <f t="shared" si="4"/>
        <v>4097</v>
      </c>
      <c r="I34" s="76">
        <f t="shared" si="4"/>
        <v>4497</v>
      </c>
      <c r="J34" s="76">
        <f t="shared" si="4"/>
        <v>1932.76</v>
      </c>
      <c r="K34" s="119">
        <f t="shared" si="3"/>
        <v>42.97887480542584</v>
      </c>
    </row>
    <row r="35" spans="1:11" ht="18" customHeight="1" thickBot="1">
      <c r="A35" s="212"/>
      <c r="B35" s="37">
        <v>4300</v>
      </c>
      <c r="C35" s="38" t="s">
        <v>5</v>
      </c>
      <c r="D35" s="26"/>
      <c r="E35" s="63"/>
      <c r="F35" s="63"/>
      <c r="G35" s="126"/>
      <c r="H35" s="112">
        <v>4097</v>
      </c>
      <c r="I35" s="63">
        <v>4497</v>
      </c>
      <c r="J35" s="63">
        <v>1932.76</v>
      </c>
      <c r="K35" s="63">
        <f t="shared" si="3"/>
        <v>42.97887480542584</v>
      </c>
    </row>
    <row r="36" spans="1:11" ht="17.25" customHeight="1" thickBot="1">
      <c r="A36" s="42">
        <v>600</v>
      </c>
      <c r="B36" s="365" t="s">
        <v>22</v>
      </c>
      <c r="C36" s="366"/>
      <c r="D36" s="66">
        <f>SUM(D37+D39+D55+D63)</f>
        <v>118800</v>
      </c>
      <c r="E36" s="66">
        <f>SUM(E37+E39+E55+E63)</f>
        <v>633471</v>
      </c>
      <c r="F36" s="66">
        <f>SUM(F37+F39+F55+F63)</f>
        <v>605025.02</v>
      </c>
      <c r="G36" s="66">
        <f>F36/E36*100</f>
        <v>95.50950556536921</v>
      </c>
      <c r="H36" s="66">
        <f>SUM(H37+H39+H50+H55+H63)</f>
        <v>1109800</v>
      </c>
      <c r="I36" s="66">
        <f>SUM(I37+I39+I50+I55+I63)</f>
        <v>1571939</v>
      </c>
      <c r="J36" s="66">
        <f>SUM(J37+J39+J50+J55+J63)</f>
        <v>1526555.38</v>
      </c>
      <c r="K36" s="66">
        <f t="shared" si="3"/>
        <v>97.11288924061301</v>
      </c>
    </row>
    <row r="37" spans="1:11" ht="15" customHeight="1">
      <c r="A37" s="192">
        <v>60004</v>
      </c>
      <c r="B37" s="381" t="s">
        <v>23</v>
      </c>
      <c r="C37" s="382"/>
      <c r="D37" s="8">
        <f>SUM(D38:D38)</f>
        <v>0</v>
      </c>
      <c r="E37" s="8">
        <f>SUM(E38:E38)</f>
        <v>0</v>
      </c>
      <c r="F37" s="8">
        <f>SUM(F38:F38)</f>
        <v>0</v>
      </c>
      <c r="G37" s="127"/>
      <c r="H37" s="8">
        <f>SUM(H38:H38)</f>
        <v>300000</v>
      </c>
      <c r="I37" s="8">
        <f>SUM(I38:I38)</f>
        <v>330000</v>
      </c>
      <c r="J37" s="8">
        <f>SUM(J38:J38)</f>
        <v>329999.18</v>
      </c>
      <c r="K37" s="8">
        <f t="shared" si="3"/>
        <v>99.99975151515152</v>
      </c>
    </row>
    <row r="38" spans="1:11" ht="39" customHeight="1">
      <c r="A38" s="193"/>
      <c r="B38" s="196">
        <v>2310</v>
      </c>
      <c r="C38" s="289" t="s">
        <v>182</v>
      </c>
      <c r="D38" s="76"/>
      <c r="E38" s="76"/>
      <c r="F38" s="93"/>
      <c r="G38" s="84"/>
      <c r="H38" s="75">
        <v>300000</v>
      </c>
      <c r="I38" s="75">
        <v>330000</v>
      </c>
      <c r="J38" s="245">
        <v>329999.18</v>
      </c>
      <c r="K38" s="70">
        <f t="shared" si="3"/>
        <v>99.99975151515152</v>
      </c>
    </row>
    <row r="39" spans="1:11" ht="15" customHeight="1">
      <c r="A39" s="193">
        <v>60016</v>
      </c>
      <c r="B39" s="363" t="s">
        <v>159</v>
      </c>
      <c r="C39" s="364"/>
      <c r="D39" s="64">
        <f>SUM(D47:D49)</f>
        <v>23000</v>
      </c>
      <c r="E39" s="64">
        <f>SUM(E47:E49)</f>
        <v>289249</v>
      </c>
      <c r="F39" s="64">
        <f>SUM(F46:F49)</f>
        <v>289948.87</v>
      </c>
      <c r="G39" s="82">
        <f>F39/E39*100</f>
        <v>100.24196107851712</v>
      </c>
      <c r="H39" s="73">
        <f>SUM(H40:H45)</f>
        <v>534000</v>
      </c>
      <c r="I39" s="73">
        <f>SUM(I40:I45)</f>
        <v>698917</v>
      </c>
      <c r="J39" s="73">
        <f>SUM(J40:J45)</f>
        <v>683202.2</v>
      </c>
      <c r="K39" s="64">
        <f>J39/I39*100</f>
        <v>97.75154989791348</v>
      </c>
    </row>
    <row r="40" spans="1:11" ht="15" customHeight="1">
      <c r="A40" s="347"/>
      <c r="B40" s="21">
        <v>4170</v>
      </c>
      <c r="C40" s="52" t="s">
        <v>16</v>
      </c>
      <c r="D40" s="13"/>
      <c r="E40" s="13"/>
      <c r="F40" s="13"/>
      <c r="G40" s="14"/>
      <c r="H40" s="15">
        <v>1000</v>
      </c>
      <c r="I40" s="15">
        <v>1000</v>
      </c>
      <c r="J40" s="15">
        <v>1000</v>
      </c>
      <c r="K40" s="13">
        <f>J40/I40*100</f>
        <v>100</v>
      </c>
    </row>
    <row r="41" spans="1:11" ht="15.75" customHeight="1">
      <c r="A41" s="348"/>
      <c r="B41" s="21">
        <v>4210</v>
      </c>
      <c r="C41" s="12" t="s">
        <v>17</v>
      </c>
      <c r="D41" s="13"/>
      <c r="E41" s="13"/>
      <c r="F41" s="13"/>
      <c r="G41" s="14"/>
      <c r="H41" s="15">
        <v>1000</v>
      </c>
      <c r="I41" s="15">
        <v>3000</v>
      </c>
      <c r="J41" s="13">
        <v>2607.26</v>
      </c>
      <c r="K41" s="13">
        <f aca="true" t="shared" si="5" ref="K41:K66">J41/I41*100</f>
        <v>86.90866666666668</v>
      </c>
    </row>
    <row r="42" spans="1:11" ht="18" customHeight="1">
      <c r="A42" s="348"/>
      <c r="B42" s="21">
        <v>4270</v>
      </c>
      <c r="C42" s="12" t="s">
        <v>19</v>
      </c>
      <c r="D42" s="13"/>
      <c r="E42" s="13"/>
      <c r="F42" s="13"/>
      <c r="G42" s="14"/>
      <c r="H42" s="15">
        <v>70000</v>
      </c>
      <c r="I42" s="15">
        <v>82680</v>
      </c>
      <c r="J42" s="13">
        <v>81554.76</v>
      </c>
      <c r="K42" s="13">
        <f t="shared" si="5"/>
        <v>98.63904208998548</v>
      </c>
    </row>
    <row r="43" spans="1:11" ht="15" customHeight="1">
      <c r="A43" s="348"/>
      <c r="B43" s="21">
        <v>4300</v>
      </c>
      <c r="C43" s="12" t="s">
        <v>5</v>
      </c>
      <c r="D43" s="13"/>
      <c r="E43" s="13"/>
      <c r="F43" s="13"/>
      <c r="G43" s="14"/>
      <c r="H43" s="15">
        <v>10000</v>
      </c>
      <c r="I43" s="15">
        <v>30320</v>
      </c>
      <c r="J43" s="13">
        <v>29912.9</v>
      </c>
      <c r="K43" s="13">
        <f t="shared" si="5"/>
        <v>98.65732189973615</v>
      </c>
    </row>
    <row r="44" spans="1:11" ht="15" customHeight="1">
      <c r="A44" s="348"/>
      <c r="B44" s="35">
        <v>4430</v>
      </c>
      <c r="C44" s="52" t="s">
        <v>11</v>
      </c>
      <c r="D44" s="13"/>
      <c r="E44" s="13"/>
      <c r="F44" s="13"/>
      <c r="G44" s="14"/>
      <c r="H44" s="15">
        <v>2000</v>
      </c>
      <c r="I44" s="15">
        <v>2000</v>
      </c>
      <c r="J44" s="13">
        <v>1000</v>
      </c>
      <c r="K44" s="13">
        <f t="shared" si="5"/>
        <v>50</v>
      </c>
    </row>
    <row r="45" spans="1:11" ht="15" customHeight="1">
      <c r="A45" s="348"/>
      <c r="B45" s="40" t="s">
        <v>177</v>
      </c>
      <c r="C45" s="22" t="s">
        <v>24</v>
      </c>
      <c r="D45" s="13"/>
      <c r="E45" s="13"/>
      <c r="F45" s="13"/>
      <c r="G45" s="14"/>
      <c r="H45" s="15">
        <v>450000</v>
      </c>
      <c r="I45" s="15">
        <v>579917</v>
      </c>
      <c r="J45" s="13">
        <v>567127.28</v>
      </c>
      <c r="K45" s="13">
        <f t="shared" si="5"/>
        <v>97.79456025603665</v>
      </c>
    </row>
    <row r="46" spans="1:11" ht="15.75" customHeight="1">
      <c r="A46" s="348"/>
      <c r="B46" s="40" t="s">
        <v>31</v>
      </c>
      <c r="C46" s="22" t="s">
        <v>32</v>
      </c>
      <c r="D46" s="13"/>
      <c r="E46" s="13"/>
      <c r="F46" s="13">
        <v>700</v>
      </c>
      <c r="G46" s="14"/>
      <c r="H46" s="15"/>
      <c r="I46" s="15"/>
      <c r="J46" s="13"/>
      <c r="K46" s="13"/>
    </row>
    <row r="47" spans="1:11" ht="48" customHeight="1">
      <c r="A47" s="348"/>
      <c r="B47" s="12">
        <v>6280</v>
      </c>
      <c r="C47" s="290" t="s">
        <v>212</v>
      </c>
      <c r="D47" s="70">
        <v>13000</v>
      </c>
      <c r="E47" s="70">
        <v>13000</v>
      </c>
      <c r="F47" s="70">
        <v>13000</v>
      </c>
      <c r="G47" s="82">
        <f>F47/E47*100</f>
        <v>100</v>
      </c>
      <c r="H47" s="158"/>
      <c r="I47" s="64"/>
      <c r="J47" s="64"/>
      <c r="K47" s="13"/>
    </row>
    <row r="48" spans="1:11" ht="35.25" customHeight="1">
      <c r="A48" s="348"/>
      <c r="B48" s="130">
        <v>6300</v>
      </c>
      <c r="C48" s="289" t="s">
        <v>184</v>
      </c>
      <c r="D48" s="70">
        <v>10000</v>
      </c>
      <c r="E48" s="70">
        <v>10000</v>
      </c>
      <c r="F48" s="70">
        <v>10000</v>
      </c>
      <c r="G48" s="82">
        <f>F48/E48*100</f>
        <v>100</v>
      </c>
      <c r="H48" s="73"/>
      <c r="I48" s="64"/>
      <c r="J48" s="64"/>
      <c r="K48" s="13"/>
    </row>
    <row r="49" spans="1:11" ht="36" customHeight="1">
      <c r="A49" s="284"/>
      <c r="B49" s="130">
        <v>6330</v>
      </c>
      <c r="C49" s="289" t="s">
        <v>206</v>
      </c>
      <c r="D49" s="70"/>
      <c r="E49" s="70">
        <v>266249</v>
      </c>
      <c r="F49" s="70">
        <v>266248.87</v>
      </c>
      <c r="G49" s="82">
        <f>F49/E49*100</f>
        <v>99.99995117352553</v>
      </c>
      <c r="H49" s="73"/>
      <c r="I49" s="64"/>
      <c r="J49" s="64"/>
      <c r="K49" s="13"/>
    </row>
    <row r="50" spans="1:11" ht="15" customHeight="1">
      <c r="A50" s="287">
        <v>60017</v>
      </c>
      <c r="B50" s="12"/>
      <c r="C50" s="227" t="s">
        <v>222</v>
      </c>
      <c r="D50" s="70"/>
      <c r="E50" s="70"/>
      <c r="F50" s="70"/>
      <c r="G50" s="82"/>
      <c r="H50" s="73">
        <f>H54</f>
        <v>0</v>
      </c>
      <c r="I50" s="73">
        <f>I54</f>
        <v>40000</v>
      </c>
      <c r="J50" s="73">
        <f>J54</f>
        <v>36271.11</v>
      </c>
      <c r="K50" s="70">
        <f t="shared" si="5"/>
        <v>90.67777500000001</v>
      </c>
    </row>
    <row r="51" spans="1:11" ht="6.75" customHeight="1" thickBot="1">
      <c r="A51" s="256"/>
      <c r="B51" s="122"/>
      <c r="C51" s="319"/>
      <c r="D51" s="98"/>
      <c r="E51" s="98"/>
      <c r="F51" s="98"/>
      <c r="G51" s="98"/>
      <c r="H51" s="257"/>
      <c r="I51" s="257"/>
      <c r="J51" s="257"/>
      <c r="K51" s="98"/>
    </row>
    <row r="52" spans="1:11" ht="15" customHeight="1" thickBot="1">
      <c r="A52" s="352" t="s">
        <v>0</v>
      </c>
      <c r="B52" s="354" t="s">
        <v>1</v>
      </c>
      <c r="C52" s="354" t="s">
        <v>2</v>
      </c>
      <c r="D52" s="356" t="s">
        <v>145</v>
      </c>
      <c r="E52" s="357"/>
      <c r="F52" s="357"/>
      <c r="G52" s="358"/>
      <c r="H52" s="349" t="s">
        <v>147</v>
      </c>
      <c r="I52" s="350"/>
      <c r="J52" s="350"/>
      <c r="K52" s="351"/>
    </row>
    <row r="53" spans="1:11" ht="27.75" customHeight="1" thickBot="1">
      <c r="A53" s="353"/>
      <c r="B53" s="355"/>
      <c r="C53" s="355"/>
      <c r="D53" s="1" t="s">
        <v>211</v>
      </c>
      <c r="E53" s="2" t="s">
        <v>262</v>
      </c>
      <c r="F53" s="252" t="s">
        <v>146</v>
      </c>
      <c r="G53" s="2" t="s">
        <v>175</v>
      </c>
      <c r="H53" s="2" t="s">
        <v>211</v>
      </c>
      <c r="I53" s="2" t="s">
        <v>262</v>
      </c>
      <c r="J53" s="3" t="s">
        <v>146</v>
      </c>
      <c r="K53" s="2" t="s">
        <v>175</v>
      </c>
    </row>
    <row r="54" spans="1:11" ht="17.25" customHeight="1">
      <c r="A54" s="217"/>
      <c r="B54" s="122">
        <v>6050</v>
      </c>
      <c r="C54" s="22" t="s">
        <v>24</v>
      </c>
      <c r="D54" s="70"/>
      <c r="E54" s="70"/>
      <c r="F54" s="70"/>
      <c r="G54" s="82"/>
      <c r="H54" s="72"/>
      <c r="I54" s="72">
        <v>40000</v>
      </c>
      <c r="J54" s="72">
        <v>36271.11</v>
      </c>
      <c r="K54" s="70">
        <f t="shared" si="5"/>
        <v>90.67777500000001</v>
      </c>
    </row>
    <row r="55" spans="1:11" ht="15" customHeight="1">
      <c r="A55" s="154">
        <v>60053</v>
      </c>
      <c r="B55" s="396" t="s">
        <v>196</v>
      </c>
      <c r="C55" s="397"/>
      <c r="D55" s="64">
        <f>SUM(D61:D62)</f>
        <v>95800</v>
      </c>
      <c r="E55" s="64">
        <f>SUM(E61:E62)</f>
        <v>95800</v>
      </c>
      <c r="F55" s="64">
        <f>SUM(F61:F62)</f>
        <v>64578.35</v>
      </c>
      <c r="G55" s="68">
        <f>F55/E55*100</f>
        <v>67.40955114822546</v>
      </c>
      <c r="H55" s="73">
        <f>SUM(H59:H60)</f>
        <v>95800</v>
      </c>
      <c r="I55" s="73">
        <f>SUM(I56:I60)</f>
        <v>114600</v>
      </c>
      <c r="J55" s="73">
        <f>SUM(J56:J60)</f>
        <v>100743.25</v>
      </c>
      <c r="K55" s="13">
        <f t="shared" si="5"/>
        <v>87.90859511343805</v>
      </c>
    </row>
    <row r="56" spans="1:11" ht="15" customHeight="1">
      <c r="A56" s="278"/>
      <c r="B56" s="254">
        <v>4360</v>
      </c>
      <c r="C56" s="22" t="s">
        <v>237</v>
      </c>
      <c r="D56" s="64"/>
      <c r="E56" s="64"/>
      <c r="F56" s="64"/>
      <c r="G56" s="68"/>
      <c r="H56" s="73"/>
      <c r="I56" s="72">
        <v>1500</v>
      </c>
      <c r="J56" s="72">
        <v>0</v>
      </c>
      <c r="K56" s="70">
        <f t="shared" si="5"/>
        <v>0</v>
      </c>
    </row>
    <row r="57" spans="1:11" ht="15" customHeight="1">
      <c r="A57" s="278"/>
      <c r="B57" s="254">
        <v>4430</v>
      </c>
      <c r="C57" s="288" t="s">
        <v>11</v>
      </c>
      <c r="D57" s="64"/>
      <c r="E57" s="64"/>
      <c r="F57" s="64"/>
      <c r="G57" s="68"/>
      <c r="H57" s="73"/>
      <c r="I57" s="72">
        <v>2300</v>
      </c>
      <c r="J57" s="72">
        <v>1750</v>
      </c>
      <c r="K57" s="70">
        <f t="shared" si="5"/>
        <v>76.08695652173914</v>
      </c>
    </row>
    <row r="58" spans="1:11" ht="13.5" customHeight="1">
      <c r="A58" s="217"/>
      <c r="B58" s="254">
        <v>6050</v>
      </c>
      <c r="C58" s="22" t="s">
        <v>24</v>
      </c>
      <c r="D58" s="64"/>
      <c r="E58" s="64"/>
      <c r="F58" s="64"/>
      <c r="G58" s="68"/>
      <c r="H58" s="73"/>
      <c r="I58" s="72">
        <v>15000</v>
      </c>
      <c r="J58" s="72">
        <v>14421.45</v>
      </c>
      <c r="K58" s="70">
        <f t="shared" si="5"/>
        <v>96.143</v>
      </c>
    </row>
    <row r="59" spans="1:11" ht="16.5" customHeight="1">
      <c r="A59" s="96"/>
      <c r="B59" s="40" t="s">
        <v>189</v>
      </c>
      <c r="C59" s="22" t="s">
        <v>24</v>
      </c>
      <c r="D59" s="13"/>
      <c r="E59" s="13"/>
      <c r="F59" s="13"/>
      <c r="G59" s="14"/>
      <c r="H59" s="70">
        <v>81430</v>
      </c>
      <c r="I59" s="70">
        <v>81430</v>
      </c>
      <c r="J59" s="70">
        <v>71886.12</v>
      </c>
      <c r="K59" s="70">
        <f t="shared" si="5"/>
        <v>88.27965123418888</v>
      </c>
    </row>
    <row r="60" spans="1:11" ht="14.25" customHeight="1">
      <c r="A60" s="96"/>
      <c r="B60" s="40" t="s">
        <v>190</v>
      </c>
      <c r="C60" s="22" t="s">
        <v>24</v>
      </c>
      <c r="D60" s="13"/>
      <c r="E60" s="13"/>
      <c r="F60" s="13"/>
      <c r="G60" s="14"/>
      <c r="H60" s="70">
        <v>14370</v>
      </c>
      <c r="I60" s="70">
        <v>14370</v>
      </c>
      <c r="J60" s="70">
        <v>12685.68</v>
      </c>
      <c r="K60" s="70">
        <f t="shared" si="5"/>
        <v>88.27891440501044</v>
      </c>
    </row>
    <row r="61" spans="1:11" ht="48" customHeight="1">
      <c r="A61" s="96"/>
      <c r="B61" s="12">
        <v>6207</v>
      </c>
      <c r="C61" s="293" t="s">
        <v>187</v>
      </c>
      <c r="D61" s="70">
        <v>81430</v>
      </c>
      <c r="E61" s="70">
        <v>81430</v>
      </c>
      <c r="F61" s="70">
        <v>54891.6</v>
      </c>
      <c r="G61" s="82">
        <f>F61/E61*100</f>
        <v>67.40955421834704</v>
      </c>
      <c r="H61" s="15"/>
      <c r="I61" s="15"/>
      <c r="J61" s="13"/>
      <c r="K61" s="13"/>
    </row>
    <row r="62" spans="1:11" ht="51" customHeight="1">
      <c r="A62" s="51"/>
      <c r="B62" s="12">
        <v>6209</v>
      </c>
      <c r="C62" s="293" t="s">
        <v>187</v>
      </c>
      <c r="D62" s="70">
        <v>14370</v>
      </c>
      <c r="E62" s="70">
        <v>14370</v>
      </c>
      <c r="F62" s="70">
        <v>9686.75</v>
      </c>
      <c r="G62" s="82">
        <f>F62/E62*100</f>
        <v>67.40953375086987</v>
      </c>
      <c r="H62" s="15"/>
      <c r="I62" s="15"/>
      <c r="J62" s="13"/>
      <c r="K62" s="13"/>
    </row>
    <row r="63" spans="1:11" ht="13.5" customHeight="1">
      <c r="A63" s="54">
        <v>60078</v>
      </c>
      <c r="B63" s="400" t="s">
        <v>197</v>
      </c>
      <c r="C63" s="401"/>
      <c r="D63" s="64">
        <f>SUM(D66:D67)</f>
        <v>0</v>
      </c>
      <c r="E63" s="64">
        <f>SUM(E66:E67)</f>
        <v>248422</v>
      </c>
      <c r="F63" s="64">
        <f>SUM(F64:F67)</f>
        <v>250497.8</v>
      </c>
      <c r="G63" s="82">
        <f>F63/E63*100</f>
        <v>100.83559427103879</v>
      </c>
      <c r="H63" s="13">
        <f>SUM(H65:H66)</f>
        <v>180000</v>
      </c>
      <c r="I63" s="13">
        <f>SUM(I65:I66)</f>
        <v>388422</v>
      </c>
      <c r="J63" s="13">
        <f>SUM(J65:J66)</f>
        <v>376339.64</v>
      </c>
      <c r="K63" s="13">
        <f t="shared" si="5"/>
        <v>96.88937289854849</v>
      </c>
    </row>
    <row r="64" spans="1:11" ht="17.25" customHeight="1">
      <c r="A64" s="347"/>
      <c r="B64" s="11" t="s">
        <v>37</v>
      </c>
      <c r="C64" s="22" t="s">
        <v>214</v>
      </c>
      <c r="D64" s="64"/>
      <c r="E64" s="64"/>
      <c r="F64" s="64">
        <v>2075.8</v>
      </c>
      <c r="G64" s="82"/>
      <c r="H64" s="15"/>
      <c r="I64" s="15"/>
      <c r="J64" s="13"/>
      <c r="K64" s="13"/>
    </row>
    <row r="65" spans="1:11" ht="18" customHeight="1">
      <c r="A65" s="348"/>
      <c r="B65" s="276">
        <v>4270</v>
      </c>
      <c r="C65" s="228" t="s">
        <v>19</v>
      </c>
      <c r="D65" s="64"/>
      <c r="E65" s="64"/>
      <c r="F65" s="64"/>
      <c r="G65" s="82"/>
      <c r="H65" s="15">
        <v>20000</v>
      </c>
      <c r="I65" s="15">
        <v>20000</v>
      </c>
      <c r="J65" s="13">
        <v>16736.33</v>
      </c>
      <c r="K65" s="13">
        <f t="shared" si="5"/>
        <v>83.68165</v>
      </c>
    </row>
    <row r="66" spans="1:11" ht="15.75" customHeight="1">
      <c r="A66" s="336"/>
      <c r="B66" s="40" t="s">
        <v>177</v>
      </c>
      <c r="C66" s="22" t="s">
        <v>24</v>
      </c>
      <c r="D66" s="70"/>
      <c r="E66" s="70"/>
      <c r="F66" s="70"/>
      <c r="G66" s="82"/>
      <c r="H66" s="15">
        <v>160000</v>
      </c>
      <c r="I66" s="13">
        <v>368422</v>
      </c>
      <c r="J66" s="13">
        <v>359603.31</v>
      </c>
      <c r="K66" s="13">
        <f t="shared" si="5"/>
        <v>97.60636172649842</v>
      </c>
    </row>
    <row r="67" spans="1:11" ht="40.5" customHeight="1" thickBot="1">
      <c r="A67" s="337"/>
      <c r="B67" s="38">
        <v>6330</v>
      </c>
      <c r="C67" s="272" t="s">
        <v>206</v>
      </c>
      <c r="D67" s="63">
        <v>0</v>
      </c>
      <c r="E67" s="63">
        <v>248422</v>
      </c>
      <c r="F67" s="63">
        <v>248422</v>
      </c>
      <c r="G67" s="126">
        <f>F67/E67*100</f>
        <v>100</v>
      </c>
      <c r="H67" s="273"/>
      <c r="I67" s="26"/>
      <c r="J67" s="26"/>
      <c r="K67" s="26"/>
    </row>
    <row r="68" spans="1:11" ht="14.25" customHeight="1" thickBot="1">
      <c r="A68" s="42">
        <v>700</v>
      </c>
      <c r="B68" s="365" t="s">
        <v>29</v>
      </c>
      <c r="C68" s="366"/>
      <c r="D68" s="67">
        <f>SUM(D69+D85+D105)</f>
        <v>1373500</v>
      </c>
      <c r="E68" s="66">
        <f>SUM(E69+E85+E105)</f>
        <v>1286346</v>
      </c>
      <c r="F68" s="65">
        <f>SUM(F69+F85+F105)</f>
        <v>1103793.86</v>
      </c>
      <c r="G68" s="66">
        <f>F68/E68*100</f>
        <v>85.80847299249193</v>
      </c>
      <c r="H68" s="66">
        <f>SUM(H69+H85+H105)</f>
        <v>2285000</v>
      </c>
      <c r="I68" s="66">
        <f>SUM(I69+I85+I105)</f>
        <v>2411732</v>
      </c>
      <c r="J68" s="66">
        <f>SUM(J69+J85+J105)</f>
        <v>2276367.94</v>
      </c>
      <c r="K68" s="6">
        <f>J68/I68*100</f>
        <v>94.38726773953324</v>
      </c>
    </row>
    <row r="69" spans="1:11" ht="15" customHeight="1">
      <c r="A69" s="179">
        <v>70004</v>
      </c>
      <c r="B69" s="381" t="s">
        <v>30</v>
      </c>
      <c r="C69" s="382"/>
      <c r="D69" s="110">
        <f>SUM(D70:D78)</f>
        <v>900000</v>
      </c>
      <c r="E69" s="110">
        <f>SUM(E70:E78)</f>
        <v>900000</v>
      </c>
      <c r="F69" s="110">
        <f>SUM(F70:F78)</f>
        <v>757045.52</v>
      </c>
      <c r="G69" s="144">
        <f>F69/E69*100</f>
        <v>84.1161688888889</v>
      </c>
      <c r="H69" s="94">
        <f>SUM(H73:H84)</f>
        <v>1200000</v>
      </c>
      <c r="I69" s="94">
        <f>SUM(I73:I84)</f>
        <v>1282232</v>
      </c>
      <c r="J69" s="94">
        <f>SUM(J73:J84)</f>
        <v>1275020.1099999999</v>
      </c>
      <c r="K69" s="110">
        <f>J69/I69*100</f>
        <v>99.43755186268942</v>
      </c>
    </row>
    <row r="70" spans="1:11" ht="50.25" customHeight="1">
      <c r="A70" s="63"/>
      <c r="B70" s="117" t="s">
        <v>12</v>
      </c>
      <c r="C70" s="292" t="s">
        <v>13</v>
      </c>
      <c r="D70" s="70">
        <v>900000</v>
      </c>
      <c r="E70" s="70">
        <v>900000</v>
      </c>
      <c r="F70" s="70">
        <v>718666.87</v>
      </c>
      <c r="G70" s="82">
        <f>F70/E70*100</f>
        <v>79.85187444444445</v>
      </c>
      <c r="H70" s="72"/>
      <c r="I70" s="70"/>
      <c r="J70" s="70"/>
      <c r="K70" s="70"/>
    </row>
    <row r="71" spans="1:11" ht="15" customHeight="1">
      <c r="A71" s="119"/>
      <c r="B71" s="108" t="s">
        <v>14</v>
      </c>
      <c r="C71" s="22" t="s">
        <v>241</v>
      </c>
      <c r="D71" s="70"/>
      <c r="E71" s="70"/>
      <c r="F71" s="70">
        <v>683.18</v>
      </c>
      <c r="G71" s="82"/>
      <c r="H71" s="72"/>
      <c r="I71" s="72"/>
      <c r="J71" s="70"/>
      <c r="K71" s="70"/>
    </row>
    <row r="72" spans="1:11" ht="15.75" customHeight="1">
      <c r="A72" s="119"/>
      <c r="B72" s="108" t="s">
        <v>31</v>
      </c>
      <c r="C72" s="12" t="s">
        <v>32</v>
      </c>
      <c r="D72" s="70"/>
      <c r="E72" s="70"/>
      <c r="F72" s="70">
        <v>37695.47</v>
      </c>
      <c r="G72" s="82"/>
      <c r="H72" s="72"/>
      <c r="I72" s="72"/>
      <c r="J72" s="70"/>
      <c r="K72" s="70"/>
    </row>
    <row r="73" spans="1:11" ht="14.25" customHeight="1">
      <c r="A73" s="119"/>
      <c r="B73" s="128" t="s">
        <v>163</v>
      </c>
      <c r="C73" s="52" t="s">
        <v>18</v>
      </c>
      <c r="D73" s="70"/>
      <c r="E73" s="70"/>
      <c r="F73" s="70"/>
      <c r="G73" s="82"/>
      <c r="H73" s="72">
        <v>152500</v>
      </c>
      <c r="I73" s="72">
        <v>165500</v>
      </c>
      <c r="J73" s="70">
        <v>165497.7</v>
      </c>
      <c r="K73" s="70">
        <f aca="true" t="shared" si="6" ref="K73:K85">J73/I73*100</f>
        <v>99.99861027190333</v>
      </c>
    </row>
    <row r="74" spans="1:11" ht="15" customHeight="1">
      <c r="A74" s="71"/>
      <c r="B74" s="107">
        <v>4270</v>
      </c>
      <c r="C74" s="12" t="s">
        <v>19</v>
      </c>
      <c r="D74" s="70"/>
      <c r="E74" s="70"/>
      <c r="F74" s="70"/>
      <c r="G74" s="82"/>
      <c r="H74" s="103">
        <v>176000</v>
      </c>
      <c r="I74" s="147">
        <v>238750</v>
      </c>
      <c r="J74" s="70">
        <v>238719</v>
      </c>
      <c r="K74" s="70">
        <f t="shared" si="6"/>
        <v>99.98701570680628</v>
      </c>
    </row>
    <row r="75" spans="1:11" ht="3" customHeight="1" thickBot="1">
      <c r="A75" s="98"/>
      <c r="B75" s="90"/>
      <c r="C75" s="122"/>
      <c r="D75" s="98"/>
      <c r="E75" s="98"/>
      <c r="F75" s="98"/>
      <c r="G75" s="98"/>
      <c r="H75" s="98"/>
      <c r="I75" s="98"/>
      <c r="J75" s="98"/>
      <c r="K75" s="98"/>
    </row>
    <row r="76" spans="1:11" ht="15" customHeight="1" thickBot="1">
      <c r="A76" s="352" t="s">
        <v>0</v>
      </c>
      <c r="B76" s="354" t="s">
        <v>1</v>
      </c>
      <c r="C76" s="354" t="s">
        <v>2</v>
      </c>
      <c r="D76" s="356" t="s">
        <v>145</v>
      </c>
      <c r="E76" s="357"/>
      <c r="F76" s="357"/>
      <c r="G76" s="358"/>
      <c r="H76" s="349" t="s">
        <v>147</v>
      </c>
      <c r="I76" s="350"/>
      <c r="J76" s="350"/>
      <c r="K76" s="351"/>
    </row>
    <row r="77" spans="1:11" ht="27" customHeight="1" thickBot="1">
      <c r="A77" s="353"/>
      <c r="B77" s="355"/>
      <c r="C77" s="355"/>
      <c r="D77" s="1" t="s">
        <v>211</v>
      </c>
      <c r="E77" s="2" t="s">
        <v>262</v>
      </c>
      <c r="F77" s="252" t="s">
        <v>146</v>
      </c>
      <c r="G77" s="2" t="s">
        <v>175</v>
      </c>
      <c r="H77" s="2" t="s">
        <v>211</v>
      </c>
      <c r="I77" s="2" t="s">
        <v>262</v>
      </c>
      <c r="J77" s="3" t="s">
        <v>146</v>
      </c>
      <c r="K77" s="2" t="s">
        <v>175</v>
      </c>
    </row>
    <row r="78" spans="1:11" ht="13.5" customHeight="1">
      <c r="A78" s="369"/>
      <c r="B78" s="21">
        <v>4300</v>
      </c>
      <c r="C78" s="12" t="s">
        <v>5</v>
      </c>
      <c r="D78" s="70"/>
      <c r="E78" s="70"/>
      <c r="F78" s="70"/>
      <c r="G78" s="74"/>
      <c r="H78" s="104">
        <v>175000</v>
      </c>
      <c r="I78" s="104">
        <v>223732</v>
      </c>
      <c r="J78" s="70">
        <v>223730.18</v>
      </c>
      <c r="K78" s="70">
        <f t="shared" si="6"/>
        <v>99.99918652673733</v>
      </c>
    </row>
    <row r="79" spans="1:11" ht="26.25" customHeight="1">
      <c r="A79" s="370"/>
      <c r="B79" s="21">
        <v>4400</v>
      </c>
      <c r="C79" s="22" t="s">
        <v>207</v>
      </c>
      <c r="D79" s="70"/>
      <c r="E79" s="70"/>
      <c r="F79" s="70"/>
      <c r="G79" s="74"/>
      <c r="H79" s="104">
        <v>367000</v>
      </c>
      <c r="I79" s="104">
        <v>365700</v>
      </c>
      <c r="J79" s="104">
        <v>365602.2</v>
      </c>
      <c r="K79" s="70">
        <f t="shared" si="6"/>
        <v>99.9732567678425</v>
      </c>
    </row>
    <row r="80" spans="1:11" ht="15.75" customHeight="1">
      <c r="A80" s="370"/>
      <c r="B80" s="21">
        <v>4430</v>
      </c>
      <c r="C80" s="52" t="s">
        <v>11</v>
      </c>
      <c r="D80" s="70"/>
      <c r="E80" s="70"/>
      <c r="F80" s="70"/>
      <c r="G80" s="74"/>
      <c r="H80" s="104">
        <v>19000</v>
      </c>
      <c r="I80" s="104">
        <v>15550</v>
      </c>
      <c r="J80" s="104">
        <v>15546.24</v>
      </c>
      <c r="K80" s="70">
        <f t="shared" si="6"/>
        <v>99.9758199356913</v>
      </c>
    </row>
    <row r="81" spans="1:11" ht="15.75" customHeight="1">
      <c r="A81" s="370"/>
      <c r="B81" s="21">
        <v>4590</v>
      </c>
      <c r="C81" s="46" t="s">
        <v>176</v>
      </c>
      <c r="D81" s="70"/>
      <c r="E81" s="70"/>
      <c r="F81" s="70"/>
      <c r="G81" s="74"/>
      <c r="H81" s="104">
        <v>500</v>
      </c>
      <c r="I81" s="104">
        <v>0</v>
      </c>
      <c r="J81" s="70">
        <v>0</v>
      </c>
      <c r="K81" s="70"/>
    </row>
    <row r="82" spans="1:11" ht="15" customHeight="1">
      <c r="A82" s="370"/>
      <c r="B82" s="21">
        <v>4610</v>
      </c>
      <c r="C82" s="12" t="s">
        <v>33</v>
      </c>
      <c r="D82" s="70"/>
      <c r="E82" s="70"/>
      <c r="F82" s="70"/>
      <c r="G82" s="74"/>
      <c r="H82" s="104">
        <v>10000</v>
      </c>
      <c r="I82" s="104">
        <v>8000</v>
      </c>
      <c r="J82" s="70">
        <v>7657.91</v>
      </c>
      <c r="K82" s="70">
        <f t="shared" si="6"/>
        <v>95.723875</v>
      </c>
    </row>
    <row r="83" spans="1:11" ht="39.75" customHeight="1">
      <c r="A83" s="370"/>
      <c r="B83" s="21">
        <v>6010</v>
      </c>
      <c r="C83" s="320" t="s">
        <v>223</v>
      </c>
      <c r="D83" s="70"/>
      <c r="E83" s="70"/>
      <c r="F83" s="70"/>
      <c r="G83" s="74"/>
      <c r="H83" s="104">
        <v>100000</v>
      </c>
      <c r="I83" s="104">
        <v>100000</v>
      </c>
      <c r="J83" s="104">
        <v>100000</v>
      </c>
      <c r="K83" s="70">
        <f t="shared" si="6"/>
        <v>100</v>
      </c>
    </row>
    <row r="84" spans="1:11" ht="15" customHeight="1">
      <c r="A84" s="197"/>
      <c r="B84" s="40" t="s">
        <v>177</v>
      </c>
      <c r="C84" s="22" t="s">
        <v>24</v>
      </c>
      <c r="D84" s="70"/>
      <c r="E84" s="70"/>
      <c r="F84" s="70"/>
      <c r="G84" s="74"/>
      <c r="H84" s="104">
        <v>200000</v>
      </c>
      <c r="I84" s="104">
        <v>165000</v>
      </c>
      <c r="J84" s="72">
        <v>158266.88</v>
      </c>
      <c r="K84" s="70">
        <f t="shared" si="6"/>
        <v>95.91932121212122</v>
      </c>
    </row>
    <row r="85" spans="1:11" ht="15.75" customHeight="1">
      <c r="A85" s="154">
        <v>70005</v>
      </c>
      <c r="B85" s="363" t="s">
        <v>34</v>
      </c>
      <c r="C85" s="364"/>
      <c r="D85" s="64">
        <f>SUM(D86:D93)</f>
        <v>473500</v>
      </c>
      <c r="E85" s="64">
        <f>SUM(E86:E104)</f>
        <v>386346</v>
      </c>
      <c r="F85" s="64">
        <f>SUM(F86:F104)</f>
        <v>346748.34</v>
      </c>
      <c r="G85" s="68">
        <f aca="true" t="shared" si="7" ref="G85:G93">F85/E85*100</f>
        <v>89.75072603314128</v>
      </c>
      <c r="H85" s="73">
        <f>SUM(H86:H104)</f>
        <v>1031000</v>
      </c>
      <c r="I85" s="73">
        <f>SUM(I86:I104)</f>
        <v>1077500</v>
      </c>
      <c r="J85" s="73">
        <f>SUM(J86:J104)</f>
        <v>950038.15</v>
      </c>
      <c r="K85" s="64">
        <f t="shared" si="6"/>
        <v>88.1705939675174</v>
      </c>
    </row>
    <row r="86" spans="1:11" ht="25.5" customHeight="1">
      <c r="A86" s="105"/>
      <c r="B86" s="12" t="s">
        <v>35</v>
      </c>
      <c r="C86" s="22" t="s">
        <v>36</v>
      </c>
      <c r="D86" s="70">
        <v>70000</v>
      </c>
      <c r="E86" s="70">
        <v>70000</v>
      </c>
      <c r="F86" s="70">
        <v>76199.03</v>
      </c>
      <c r="G86" s="82">
        <f t="shared" si="7"/>
        <v>108.85575714285713</v>
      </c>
      <c r="H86" s="72"/>
      <c r="I86" s="70"/>
      <c r="J86" s="70"/>
      <c r="K86" s="70"/>
    </row>
    <row r="87" spans="1:11" ht="15" customHeight="1">
      <c r="A87" s="280"/>
      <c r="B87" s="11" t="s">
        <v>37</v>
      </c>
      <c r="C87" s="22" t="s">
        <v>214</v>
      </c>
      <c r="D87" s="70"/>
      <c r="E87" s="70"/>
      <c r="F87" s="70">
        <v>4000</v>
      </c>
      <c r="G87" s="82"/>
      <c r="H87" s="72"/>
      <c r="I87" s="70"/>
      <c r="J87" s="70"/>
      <c r="K87" s="70"/>
    </row>
    <row r="88" spans="1:11" ht="40.5" customHeight="1">
      <c r="A88" s="100"/>
      <c r="B88" s="12" t="s">
        <v>12</v>
      </c>
      <c r="C88" s="292" t="s">
        <v>174</v>
      </c>
      <c r="D88" s="70">
        <v>70500</v>
      </c>
      <c r="E88" s="70">
        <v>70500</v>
      </c>
      <c r="F88" s="70">
        <v>52067.74</v>
      </c>
      <c r="G88" s="82">
        <f t="shared" si="7"/>
        <v>73.85495035460993</v>
      </c>
      <c r="H88" s="72"/>
      <c r="I88" s="70"/>
      <c r="J88" s="70"/>
      <c r="K88" s="70"/>
    </row>
    <row r="89" spans="1:11" ht="31.5" customHeight="1">
      <c r="A89" s="197"/>
      <c r="B89" s="12" t="s">
        <v>39</v>
      </c>
      <c r="C89" s="292" t="s">
        <v>40</v>
      </c>
      <c r="D89" s="70">
        <v>10000</v>
      </c>
      <c r="E89" s="70">
        <v>22846</v>
      </c>
      <c r="F89" s="70">
        <v>24312.61</v>
      </c>
      <c r="G89" s="82">
        <f t="shared" si="7"/>
        <v>106.4195482797864</v>
      </c>
      <c r="H89" s="72"/>
      <c r="I89" s="70"/>
      <c r="J89" s="70"/>
      <c r="K89" s="70"/>
    </row>
    <row r="90" spans="1:11" ht="29.25" customHeight="1">
      <c r="A90" s="100"/>
      <c r="B90" s="32" t="s">
        <v>41</v>
      </c>
      <c r="C90" s="24" t="s">
        <v>42</v>
      </c>
      <c r="D90" s="71">
        <v>300000</v>
      </c>
      <c r="E90" s="71">
        <v>200000</v>
      </c>
      <c r="F90" s="71">
        <v>170661.65</v>
      </c>
      <c r="G90" s="74">
        <f t="shared" si="7"/>
        <v>85.330825</v>
      </c>
      <c r="H90" s="104"/>
      <c r="I90" s="71"/>
      <c r="J90" s="71"/>
      <c r="K90" s="71"/>
    </row>
    <row r="91" spans="1:11" ht="16.5" customHeight="1">
      <c r="A91" s="100"/>
      <c r="B91" s="268" t="s">
        <v>213</v>
      </c>
      <c r="C91" s="24" t="s">
        <v>242</v>
      </c>
      <c r="D91" s="71"/>
      <c r="E91" s="71"/>
      <c r="F91" s="71">
        <v>617.26</v>
      </c>
      <c r="G91" s="74"/>
      <c r="H91" s="104"/>
      <c r="I91" s="71"/>
      <c r="J91" s="71"/>
      <c r="K91" s="71"/>
    </row>
    <row r="92" spans="1:11" ht="13.5" customHeight="1">
      <c r="A92" s="100"/>
      <c r="B92" s="12" t="s">
        <v>14</v>
      </c>
      <c r="C92" s="12" t="s">
        <v>15</v>
      </c>
      <c r="D92" s="70">
        <v>8000</v>
      </c>
      <c r="E92" s="70">
        <v>8000</v>
      </c>
      <c r="F92" s="70">
        <v>6309.44</v>
      </c>
      <c r="G92" s="82">
        <f t="shared" si="7"/>
        <v>78.868</v>
      </c>
      <c r="H92" s="72"/>
      <c r="I92" s="70"/>
      <c r="J92" s="70"/>
      <c r="K92" s="70"/>
    </row>
    <row r="93" spans="1:11" ht="16.5" customHeight="1">
      <c r="A93" s="197"/>
      <c r="B93" s="11" t="s">
        <v>31</v>
      </c>
      <c r="C93" s="12" t="s">
        <v>32</v>
      </c>
      <c r="D93" s="70">
        <v>15000</v>
      </c>
      <c r="E93" s="70">
        <v>15000</v>
      </c>
      <c r="F93" s="70">
        <v>12580.61</v>
      </c>
      <c r="G93" s="82">
        <f t="shared" si="7"/>
        <v>83.87073333333333</v>
      </c>
      <c r="H93" s="103"/>
      <c r="I93" s="70"/>
      <c r="J93" s="70"/>
      <c r="K93" s="70"/>
    </row>
    <row r="94" spans="1:11" ht="15" customHeight="1">
      <c r="A94" s="345"/>
      <c r="B94" s="21">
        <v>4300</v>
      </c>
      <c r="C94" s="12" t="s">
        <v>5</v>
      </c>
      <c r="D94" s="72"/>
      <c r="E94" s="70"/>
      <c r="F94" s="70"/>
      <c r="G94" s="82"/>
      <c r="H94" s="72">
        <v>9000</v>
      </c>
      <c r="I94" s="72">
        <v>22500</v>
      </c>
      <c r="J94" s="70">
        <v>701.1</v>
      </c>
      <c r="K94" s="70">
        <f aca="true" t="shared" si="8" ref="K94:K104">J94/I94*100</f>
        <v>3.116</v>
      </c>
    </row>
    <row r="95" spans="1:11" ht="25.5" customHeight="1">
      <c r="A95" s="345"/>
      <c r="B95" s="52">
        <v>4390</v>
      </c>
      <c r="C95" s="45" t="s">
        <v>161</v>
      </c>
      <c r="D95" s="70"/>
      <c r="E95" s="70"/>
      <c r="F95" s="70"/>
      <c r="G95" s="82"/>
      <c r="H95" s="72">
        <v>37000</v>
      </c>
      <c r="I95" s="72">
        <v>19500</v>
      </c>
      <c r="J95" s="70">
        <v>15858.3</v>
      </c>
      <c r="K95" s="70">
        <f t="shared" si="8"/>
        <v>81.32461538461538</v>
      </c>
    </row>
    <row r="96" spans="1:11" ht="12.75" customHeight="1">
      <c r="A96" s="219"/>
      <c r="B96" s="52">
        <v>4430</v>
      </c>
      <c r="C96" s="46" t="s">
        <v>224</v>
      </c>
      <c r="D96" s="70"/>
      <c r="E96" s="70"/>
      <c r="F96" s="70"/>
      <c r="G96" s="82"/>
      <c r="H96" s="72"/>
      <c r="I96" s="72">
        <v>500</v>
      </c>
      <c r="J96" s="70">
        <v>0</v>
      </c>
      <c r="K96" s="70">
        <f t="shared" si="8"/>
        <v>0</v>
      </c>
    </row>
    <row r="97" spans="1:11" ht="17.25" customHeight="1">
      <c r="A97" s="100"/>
      <c r="B97" s="40" t="s">
        <v>164</v>
      </c>
      <c r="C97" s="22" t="s">
        <v>165</v>
      </c>
      <c r="D97" s="70"/>
      <c r="E97" s="70"/>
      <c r="F97" s="70"/>
      <c r="G97" s="82"/>
      <c r="H97" s="72">
        <v>3000</v>
      </c>
      <c r="I97" s="72">
        <v>3000</v>
      </c>
      <c r="J97" s="70">
        <v>707.48</v>
      </c>
      <c r="K97" s="70">
        <f t="shared" si="8"/>
        <v>23.582666666666668</v>
      </c>
    </row>
    <row r="98" spans="1:11" ht="15.75" customHeight="1">
      <c r="A98" s="197"/>
      <c r="B98" s="40" t="s">
        <v>154</v>
      </c>
      <c r="C98" s="12" t="s">
        <v>21</v>
      </c>
      <c r="D98" s="70"/>
      <c r="E98" s="70"/>
      <c r="F98" s="70"/>
      <c r="G98" s="82"/>
      <c r="H98" s="72">
        <v>49000</v>
      </c>
      <c r="I98" s="72">
        <v>49000</v>
      </c>
      <c r="J98" s="70">
        <v>1167.89</v>
      </c>
      <c r="K98" s="70">
        <f t="shared" si="8"/>
        <v>2.383448979591837</v>
      </c>
    </row>
    <row r="99" spans="1:11" ht="16.5" customHeight="1">
      <c r="A99" s="101"/>
      <c r="B99" s="40" t="s">
        <v>155</v>
      </c>
      <c r="C99" s="22" t="s">
        <v>33</v>
      </c>
      <c r="D99" s="70"/>
      <c r="E99" s="70"/>
      <c r="F99" s="70"/>
      <c r="G99" s="82"/>
      <c r="H99" s="72">
        <v>3000</v>
      </c>
      <c r="I99" s="72">
        <v>3000</v>
      </c>
      <c r="J99" s="70">
        <v>700</v>
      </c>
      <c r="K99" s="70">
        <f t="shared" si="8"/>
        <v>23.333333333333332</v>
      </c>
    </row>
    <row r="100" spans="1:11" ht="3" customHeight="1" thickBot="1">
      <c r="A100" s="321"/>
      <c r="B100" s="322"/>
      <c r="C100" s="124"/>
      <c r="D100" s="98"/>
      <c r="E100" s="98"/>
      <c r="F100" s="98"/>
      <c r="G100" s="98"/>
      <c r="H100" s="98"/>
      <c r="I100" s="98"/>
      <c r="J100" s="98"/>
      <c r="K100" s="98"/>
    </row>
    <row r="101" spans="1:11" ht="15" customHeight="1" thickBot="1">
      <c r="A101" s="352" t="s">
        <v>0</v>
      </c>
      <c r="B101" s="354" t="s">
        <v>1</v>
      </c>
      <c r="C101" s="354" t="s">
        <v>2</v>
      </c>
      <c r="D101" s="356" t="s">
        <v>145</v>
      </c>
      <c r="E101" s="357"/>
      <c r="F101" s="357"/>
      <c r="G101" s="358"/>
      <c r="H101" s="349" t="s">
        <v>147</v>
      </c>
      <c r="I101" s="350"/>
      <c r="J101" s="350"/>
      <c r="K101" s="351"/>
    </row>
    <row r="102" spans="1:11" ht="26.25" customHeight="1" thickBot="1">
      <c r="A102" s="353"/>
      <c r="B102" s="355"/>
      <c r="C102" s="355"/>
      <c r="D102" s="1" t="s">
        <v>211</v>
      </c>
      <c r="E102" s="2" t="s">
        <v>262</v>
      </c>
      <c r="F102" s="252" t="s">
        <v>146</v>
      </c>
      <c r="G102" s="2" t="s">
        <v>175</v>
      </c>
      <c r="H102" s="2" t="s">
        <v>211</v>
      </c>
      <c r="I102" s="2" t="s">
        <v>262</v>
      </c>
      <c r="J102" s="3" t="s">
        <v>146</v>
      </c>
      <c r="K102" s="2" t="s">
        <v>175</v>
      </c>
    </row>
    <row r="103" spans="1:11" ht="15" customHeight="1">
      <c r="A103" s="378"/>
      <c r="B103" s="40" t="s">
        <v>177</v>
      </c>
      <c r="C103" s="22" t="s">
        <v>24</v>
      </c>
      <c r="D103" s="63"/>
      <c r="E103" s="63"/>
      <c r="F103" s="63"/>
      <c r="G103" s="126"/>
      <c r="H103" s="112">
        <v>930000</v>
      </c>
      <c r="I103" s="112">
        <v>960000</v>
      </c>
      <c r="J103" s="63">
        <v>919793.7</v>
      </c>
      <c r="K103" s="63">
        <f t="shared" si="8"/>
        <v>95.81184375</v>
      </c>
    </row>
    <row r="104" spans="1:11" ht="18" customHeight="1">
      <c r="A104" s="378"/>
      <c r="B104" s="40" t="s">
        <v>198</v>
      </c>
      <c r="C104" s="22" t="s">
        <v>208</v>
      </c>
      <c r="D104" s="70"/>
      <c r="E104" s="70"/>
      <c r="F104" s="70"/>
      <c r="G104" s="82"/>
      <c r="H104" s="70">
        <v>0</v>
      </c>
      <c r="I104" s="70">
        <v>20000</v>
      </c>
      <c r="J104" s="70">
        <v>11109.68</v>
      </c>
      <c r="K104" s="70">
        <f t="shared" si="8"/>
        <v>55.5484</v>
      </c>
    </row>
    <row r="105" spans="1:11" ht="14.25" customHeight="1">
      <c r="A105" s="253">
        <v>70095</v>
      </c>
      <c r="B105" s="17"/>
      <c r="C105" s="18" t="s">
        <v>9</v>
      </c>
      <c r="D105" s="64"/>
      <c r="E105" s="64"/>
      <c r="F105" s="64"/>
      <c r="G105" s="82"/>
      <c r="H105" s="64">
        <f>SUM(H106:H107)</f>
        <v>54000</v>
      </c>
      <c r="I105" s="64">
        <f>SUM(I106:I107)</f>
        <v>52000</v>
      </c>
      <c r="J105" s="64">
        <f>SUM(J106:J107)</f>
        <v>51309.68</v>
      </c>
      <c r="K105" s="64">
        <f>J105/I105*100</f>
        <v>98.67246153846155</v>
      </c>
    </row>
    <row r="106" spans="1:11" ht="14.25" customHeight="1">
      <c r="A106" s="80"/>
      <c r="B106" s="36">
        <v>3030</v>
      </c>
      <c r="C106" s="38" t="s">
        <v>178</v>
      </c>
      <c r="D106" s="95"/>
      <c r="E106" s="95"/>
      <c r="F106" s="95"/>
      <c r="G106" s="126"/>
      <c r="H106" s="112">
        <v>4000</v>
      </c>
      <c r="I106" s="112">
        <v>2000</v>
      </c>
      <c r="J106" s="63">
        <v>1309.68</v>
      </c>
      <c r="K106" s="70">
        <f>J106/I106*100</f>
        <v>65.484</v>
      </c>
    </row>
    <row r="107" spans="1:11" ht="17.25" customHeight="1" thickBot="1">
      <c r="A107" s="140"/>
      <c r="B107" s="37">
        <v>4270</v>
      </c>
      <c r="C107" s="38" t="s">
        <v>19</v>
      </c>
      <c r="D107" s="63"/>
      <c r="E107" s="63"/>
      <c r="F107" s="63"/>
      <c r="G107" s="126"/>
      <c r="H107" s="112">
        <v>50000</v>
      </c>
      <c r="I107" s="112">
        <v>50000</v>
      </c>
      <c r="J107" s="112">
        <v>50000</v>
      </c>
      <c r="K107" s="63">
        <f>J107/I107*100</f>
        <v>100</v>
      </c>
    </row>
    <row r="108" spans="1:11" ht="15" customHeight="1" thickBot="1">
      <c r="A108" s="42">
        <v>710</v>
      </c>
      <c r="B108" s="365" t="s">
        <v>44</v>
      </c>
      <c r="C108" s="366"/>
      <c r="D108" s="5">
        <f>SUM(D111)</f>
        <v>8000</v>
      </c>
      <c r="E108" s="5">
        <f>SUM(E111)</f>
        <v>8000</v>
      </c>
      <c r="F108" s="5">
        <f>SUM(F111)</f>
        <v>9376.6</v>
      </c>
      <c r="G108" s="6">
        <f>F108/E108*100</f>
        <v>117.2075</v>
      </c>
      <c r="H108" s="67">
        <f>SUM(H109+H111)</f>
        <v>31664</v>
      </c>
      <c r="I108" s="65">
        <f>SUM(I109+I111)</f>
        <v>11664</v>
      </c>
      <c r="J108" s="65">
        <f>SUM(J109+J111)</f>
        <v>11664</v>
      </c>
      <c r="K108" s="69">
        <f>J108/I108*100</f>
        <v>100</v>
      </c>
    </row>
    <row r="109" spans="1:11" ht="14.25" customHeight="1">
      <c r="A109" s="221">
        <v>71004</v>
      </c>
      <c r="B109" s="383" t="s">
        <v>225</v>
      </c>
      <c r="C109" s="383"/>
      <c r="D109" s="49"/>
      <c r="E109" s="49"/>
      <c r="F109" s="49"/>
      <c r="G109" s="48"/>
      <c r="H109" s="75">
        <f>H110</f>
        <v>20000</v>
      </c>
      <c r="I109" s="76">
        <f>I110</f>
        <v>0</v>
      </c>
      <c r="J109" s="93">
        <f>J110</f>
        <v>0</v>
      </c>
      <c r="K109" s="76"/>
    </row>
    <row r="110" spans="1:11" ht="17.25" customHeight="1">
      <c r="A110" s="86"/>
      <c r="B110" s="39">
        <v>4300</v>
      </c>
      <c r="C110" s="12" t="s">
        <v>5</v>
      </c>
      <c r="D110" s="41"/>
      <c r="E110" s="41"/>
      <c r="F110" s="41"/>
      <c r="G110" s="44"/>
      <c r="H110" s="72">
        <v>20000</v>
      </c>
      <c r="I110" s="70">
        <v>0</v>
      </c>
      <c r="J110" s="89">
        <v>0</v>
      </c>
      <c r="K110" s="70"/>
    </row>
    <row r="111" spans="1:11" ht="13.5" customHeight="1">
      <c r="A111" s="191">
        <v>71035</v>
      </c>
      <c r="B111" s="407" t="s">
        <v>45</v>
      </c>
      <c r="C111" s="408"/>
      <c r="D111" s="76">
        <f>SUM(D112:D113)</f>
        <v>8000</v>
      </c>
      <c r="E111" s="76">
        <f>SUM(E112:E113)</f>
        <v>8000</v>
      </c>
      <c r="F111" s="76">
        <f>SUM(F112:F113)</f>
        <v>9376.6</v>
      </c>
      <c r="G111" s="84">
        <f>F111/E111*100</f>
        <v>117.2075</v>
      </c>
      <c r="H111" s="75">
        <f>SUM(H112:H113)</f>
        <v>11664</v>
      </c>
      <c r="I111" s="75">
        <f>SUM(I112:I113)</f>
        <v>11664</v>
      </c>
      <c r="J111" s="76">
        <f>SUM(J112:J113)</f>
        <v>11664</v>
      </c>
      <c r="K111" s="76">
        <f>J111/I111*100</f>
        <v>100</v>
      </c>
    </row>
    <row r="112" spans="1:11" ht="12.75" customHeight="1">
      <c r="A112" s="79"/>
      <c r="B112" s="108" t="s">
        <v>168</v>
      </c>
      <c r="C112" s="12" t="s">
        <v>169</v>
      </c>
      <c r="D112" s="70">
        <v>8000</v>
      </c>
      <c r="E112" s="70">
        <v>8000</v>
      </c>
      <c r="F112" s="70">
        <v>9376.6</v>
      </c>
      <c r="G112" s="82">
        <f>F112/E112*100</f>
        <v>117.2075</v>
      </c>
      <c r="H112" s="72"/>
      <c r="I112" s="70"/>
      <c r="J112" s="70"/>
      <c r="K112" s="76"/>
    </row>
    <row r="113" spans="1:11" ht="16.5" customHeight="1" thickBot="1">
      <c r="A113" s="168"/>
      <c r="B113" s="21">
        <v>4300</v>
      </c>
      <c r="C113" s="12" t="s">
        <v>5</v>
      </c>
      <c r="D113" s="13"/>
      <c r="E113" s="13"/>
      <c r="F113" s="13"/>
      <c r="G113" s="14"/>
      <c r="H113" s="70">
        <v>11664</v>
      </c>
      <c r="I113" s="70">
        <v>11664</v>
      </c>
      <c r="J113" s="70">
        <v>11664</v>
      </c>
      <c r="K113" s="71">
        <f>J113/I113*100</f>
        <v>100</v>
      </c>
    </row>
    <row r="114" spans="1:11" ht="15.75" customHeight="1" thickBot="1">
      <c r="A114" s="43">
        <v>750</v>
      </c>
      <c r="B114" s="421" t="s">
        <v>46</v>
      </c>
      <c r="C114" s="366"/>
      <c r="D114" s="66">
        <f>SUM(D115+D122+D127+D163+D168)</f>
        <v>56050</v>
      </c>
      <c r="E114" s="66">
        <f>SUM(E115+E122+E127+E163+E168)</f>
        <v>60779</v>
      </c>
      <c r="F114" s="66">
        <f>SUM(F115+F122+F127+F163+F168)</f>
        <v>60966.61</v>
      </c>
      <c r="G114" s="66">
        <f>F114/E114*100</f>
        <v>100.30867569390745</v>
      </c>
      <c r="H114" s="66">
        <f>SUM(H115+H122+H127+H163+H168)</f>
        <v>2571563</v>
      </c>
      <c r="I114" s="66">
        <f>SUM(I115+I122+I127+I163+I168)</f>
        <v>2630343</v>
      </c>
      <c r="J114" s="66">
        <f>SUM(J115+J122+J127+J163+J168)</f>
        <v>2561948.599999999</v>
      </c>
      <c r="K114" s="66">
        <f>J114/I114*100</f>
        <v>97.39979158611631</v>
      </c>
    </row>
    <row r="115" spans="1:11" ht="15" customHeight="1">
      <c r="A115" s="29">
        <v>75011</v>
      </c>
      <c r="B115" s="381" t="s">
        <v>47</v>
      </c>
      <c r="C115" s="382"/>
      <c r="D115" s="76">
        <f>SUM(D116:D121)</f>
        <v>56050</v>
      </c>
      <c r="E115" s="76">
        <f>SUM(E116:E121)</f>
        <v>60779</v>
      </c>
      <c r="F115" s="76">
        <f>SUM(F116:F121)</f>
        <v>60744.5</v>
      </c>
      <c r="G115" s="84">
        <f>F115/E115*100</f>
        <v>99.9432369732967</v>
      </c>
      <c r="H115" s="75">
        <f>SUM(H116:H121)</f>
        <v>56000</v>
      </c>
      <c r="I115" s="76">
        <f>SUM(I116:I121)</f>
        <v>60729</v>
      </c>
      <c r="J115" s="76">
        <f>SUM(J116:J121)</f>
        <v>60729</v>
      </c>
      <c r="K115" s="76">
        <f>J115/I115*100</f>
        <v>100</v>
      </c>
    </row>
    <row r="116" spans="1:11" ht="44.25" customHeight="1">
      <c r="A116" s="372"/>
      <c r="B116" s="12">
        <v>2010</v>
      </c>
      <c r="C116" s="292" t="s">
        <v>10</v>
      </c>
      <c r="D116" s="70">
        <v>56000</v>
      </c>
      <c r="E116" s="70">
        <v>60729</v>
      </c>
      <c r="F116" s="70">
        <v>60729</v>
      </c>
      <c r="G116" s="82">
        <f>F116/E116*100</f>
        <v>100</v>
      </c>
      <c r="H116" s="72"/>
      <c r="I116" s="70"/>
      <c r="J116" s="70"/>
      <c r="K116" s="83"/>
    </row>
    <row r="117" spans="1:11" ht="36" customHeight="1">
      <c r="A117" s="373"/>
      <c r="B117" s="12">
        <v>2360</v>
      </c>
      <c r="C117" s="292" t="s">
        <v>56</v>
      </c>
      <c r="D117" s="70">
        <v>50</v>
      </c>
      <c r="E117" s="70">
        <v>50</v>
      </c>
      <c r="F117" s="70">
        <v>15.5</v>
      </c>
      <c r="G117" s="82">
        <f>F117/E117*100</f>
        <v>31</v>
      </c>
      <c r="H117" s="72"/>
      <c r="I117" s="70"/>
      <c r="J117" s="70"/>
      <c r="K117" s="83"/>
    </row>
    <row r="118" spans="1:11" ht="15.75" customHeight="1">
      <c r="A118" s="373"/>
      <c r="B118" s="21">
        <v>4010</v>
      </c>
      <c r="C118" s="12" t="s">
        <v>48</v>
      </c>
      <c r="D118" s="70"/>
      <c r="E118" s="70"/>
      <c r="F118" s="70"/>
      <c r="G118" s="82"/>
      <c r="H118" s="72">
        <v>43000</v>
      </c>
      <c r="I118" s="72">
        <v>47000</v>
      </c>
      <c r="J118" s="72">
        <v>47000</v>
      </c>
      <c r="K118" s="70">
        <f aca="true" t="shared" si="9" ref="K118:K124">J118/I118*100</f>
        <v>100</v>
      </c>
    </row>
    <row r="119" spans="1:11" ht="14.25" customHeight="1">
      <c r="A119" s="99"/>
      <c r="B119" s="56">
        <v>4040</v>
      </c>
      <c r="C119" s="32" t="s">
        <v>49</v>
      </c>
      <c r="D119" s="71"/>
      <c r="E119" s="71"/>
      <c r="F119" s="71"/>
      <c r="G119" s="74"/>
      <c r="H119" s="72">
        <v>3800</v>
      </c>
      <c r="I119" s="72">
        <v>3800</v>
      </c>
      <c r="J119" s="72">
        <v>3800</v>
      </c>
      <c r="K119" s="70">
        <f t="shared" si="9"/>
        <v>100</v>
      </c>
    </row>
    <row r="120" spans="1:11" ht="15" customHeight="1">
      <c r="A120" s="99"/>
      <c r="B120" s="56">
        <v>4110</v>
      </c>
      <c r="C120" s="32" t="s">
        <v>50</v>
      </c>
      <c r="D120" s="71"/>
      <c r="E120" s="71"/>
      <c r="F120" s="71"/>
      <c r="G120" s="74"/>
      <c r="H120" s="72">
        <v>8050</v>
      </c>
      <c r="I120" s="72">
        <v>8738</v>
      </c>
      <c r="J120" s="72">
        <v>8738</v>
      </c>
      <c r="K120" s="70">
        <f t="shared" si="9"/>
        <v>100</v>
      </c>
    </row>
    <row r="121" spans="1:11" ht="15" customHeight="1">
      <c r="A121" s="99"/>
      <c r="B121" s="37">
        <v>4120</v>
      </c>
      <c r="C121" s="38" t="s">
        <v>51</v>
      </c>
      <c r="D121" s="63"/>
      <c r="E121" s="63"/>
      <c r="F121" s="63"/>
      <c r="G121" s="126"/>
      <c r="H121" s="112">
        <v>1150</v>
      </c>
      <c r="I121" s="112">
        <v>1191</v>
      </c>
      <c r="J121" s="112">
        <v>1191</v>
      </c>
      <c r="K121" s="63">
        <f t="shared" si="9"/>
        <v>100</v>
      </c>
    </row>
    <row r="122" spans="1:11" ht="15" customHeight="1">
      <c r="A122" s="154">
        <v>75022</v>
      </c>
      <c r="B122" s="363" t="s">
        <v>53</v>
      </c>
      <c r="C122" s="364"/>
      <c r="D122" s="64"/>
      <c r="E122" s="64"/>
      <c r="F122" s="64"/>
      <c r="G122" s="68"/>
      <c r="H122" s="73">
        <f>SUM(H123:H126)</f>
        <v>102800</v>
      </c>
      <c r="I122" s="73">
        <f>SUM(I123:I126)</f>
        <v>126800</v>
      </c>
      <c r="J122" s="73">
        <f>SUM(J123:J126)</f>
        <v>123806.59</v>
      </c>
      <c r="K122" s="64">
        <f t="shared" si="9"/>
        <v>97.63926656151419</v>
      </c>
    </row>
    <row r="123" spans="1:11" ht="12.75" customHeight="1">
      <c r="A123" s="25"/>
      <c r="B123" s="21">
        <v>3030</v>
      </c>
      <c r="C123" s="12" t="s">
        <v>43</v>
      </c>
      <c r="D123" s="70"/>
      <c r="E123" s="70"/>
      <c r="F123" s="70"/>
      <c r="G123" s="82"/>
      <c r="H123" s="72">
        <v>96800</v>
      </c>
      <c r="I123" s="72">
        <v>100800</v>
      </c>
      <c r="J123" s="70">
        <v>99365.23</v>
      </c>
      <c r="K123" s="70">
        <f t="shared" si="9"/>
        <v>98.57661706349205</v>
      </c>
    </row>
    <row r="124" spans="1:11" ht="13.5" customHeight="1">
      <c r="A124" s="156"/>
      <c r="B124" s="21">
        <v>4210</v>
      </c>
      <c r="C124" s="12" t="s">
        <v>17</v>
      </c>
      <c r="D124" s="70"/>
      <c r="E124" s="70"/>
      <c r="F124" s="70"/>
      <c r="G124" s="82"/>
      <c r="H124" s="72">
        <v>1500</v>
      </c>
      <c r="I124" s="72">
        <v>20500</v>
      </c>
      <c r="J124" s="70">
        <v>19214.26</v>
      </c>
      <c r="K124" s="70">
        <f t="shared" si="9"/>
        <v>93.7280975609756</v>
      </c>
    </row>
    <row r="125" spans="1:11" ht="15" customHeight="1">
      <c r="A125" s="99"/>
      <c r="B125" s="21">
        <v>4270</v>
      </c>
      <c r="C125" s="12" t="s">
        <v>19</v>
      </c>
      <c r="D125" s="70"/>
      <c r="E125" s="70"/>
      <c r="F125" s="70"/>
      <c r="G125" s="82"/>
      <c r="H125" s="72">
        <v>500</v>
      </c>
      <c r="I125" s="72">
        <v>0</v>
      </c>
      <c r="J125" s="70">
        <v>0</v>
      </c>
      <c r="K125" s="70"/>
    </row>
    <row r="126" spans="1:11" ht="14.25" customHeight="1">
      <c r="A126" s="99"/>
      <c r="B126" s="21">
        <v>4300</v>
      </c>
      <c r="C126" s="12" t="s">
        <v>5</v>
      </c>
      <c r="D126" s="70"/>
      <c r="E126" s="70"/>
      <c r="F126" s="70"/>
      <c r="G126" s="82"/>
      <c r="H126" s="72">
        <v>4000</v>
      </c>
      <c r="I126" s="72">
        <v>5500</v>
      </c>
      <c r="J126" s="70">
        <v>5227.1</v>
      </c>
      <c r="K126" s="70">
        <f>J126/I126*100</f>
        <v>95.03818181818183</v>
      </c>
    </row>
    <row r="127" spans="1:11" ht="15" customHeight="1">
      <c r="A127" s="154">
        <v>75023</v>
      </c>
      <c r="B127" s="396" t="s">
        <v>55</v>
      </c>
      <c r="C127" s="397"/>
      <c r="D127" s="73">
        <f>SUM(D132:D159)</f>
        <v>0</v>
      </c>
      <c r="E127" s="73">
        <f>SUM(E132:E159)</f>
        <v>0</v>
      </c>
      <c r="F127" s="73">
        <f>SUM(F128)</f>
        <v>222.11</v>
      </c>
      <c r="G127" s="68"/>
      <c r="H127" s="73">
        <f>SUM(H132:H159)</f>
        <v>2332364</v>
      </c>
      <c r="I127" s="73">
        <f>SUM(I132:I159)</f>
        <v>2260548</v>
      </c>
      <c r="J127" s="64">
        <f>SUM(J132:J159)</f>
        <v>2210442.499999999</v>
      </c>
      <c r="K127" s="64">
        <f>J127/I127*100</f>
        <v>97.78347993495379</v>
      </c>
    </row>
    <row r="128" spans="1:11" ht="15" customHeight="1">
      <c r="A128" s="287"/>
      <c r="B128" s="11" t="s">
        <v>31</v>
      </c>
      <c r="C128" s="22" t="s">
        <v>32</v>
      </c>
      <c r="D128" s="72">
        <v>0</v>
      </c>
      <c r="E128" s="72">
        <v>0</v>
      </c>
      <c r="F128" s="72">
        <v>222.11</v>
      </c>
      <c r="G128" s="68"/>
      <c r="H128" s="73"/>
      <c r="I128" s="73"/>
      <c r="J128" s="64"/>
      <c r="K128" s="64"/>
    </row>
    <row r="129" spans="1:11" ht="4.5" customHeight="1" thickBot="1">
      <c r="A129" s="256"/>
      <c r="B129" s="323"/>
      <c r="C129" s="124"/>
      <c r="D129" s="98"/>
      <c r="E129" s="98"/>
      <c r="F129" s="98"/>
      <c r="G129" s="257"/>
      <c r="H129" s="257"/>
      <c r="I129" s="257"/>
      <c r="J129" s="257"/>
      <c r="K129" s="257"/>
    </row>
    <row r="130" spans="1:11" ht="15" customHeight="1" thickBot="1">
      <c r="A130" s="352" t="s">
        <v>0</v>
      </c>
      <c r="B130" s="354" t="s">
        <v>1</v>
      </c>
      <c r="C130" s="354" t="s">
        <v>2</v>
      </c>
      <c r="D130" s="356" t="s">
        <v>145</v>
      </c>
      <c r="E130" s="357"/>
      <c r="F130" s="357"/>
      <c r="G130" s="358"/>
      <c r="H130" s="349" t="s">
        <v>147</v>
      </c>
      <c r="I130" s="350"/>
      <c r="J130" s="350"/>
      <c r="K130" s="351"/>
    </row>
    <row r="131" spans="1:11" ht="26.25" customHeight="1" thickBot="1">
      <c r="A131" s="353"/>
      <c r="B131" s="355"/>
      <c r="C131" s="355"/>
      <c r="D131" s="1" t="s">
        <v>211</v>
      </c>
      <c r="E131" s="2" t="s">
        <v>262</v>
      </c>
      <c r="F131" s="252" t="s">
        <v>146</v>
      </c>
      <c r="G131" s="2" t="s">
        <v>175</v>
      </c>
      <c r="H131" s="2" t="s">
        <v>211</v>
      </c>
      <c r="I131" s="2" t="s">
        <v>262</v>
      </c>
      <c r="J131" s="3" t="s">
        <v>146</v>
      </c>
      <c r="K131" s="2" t="s">
        <v>175</v>
      </c>
    </row>
    <row r="132" spans="1:11" ht="15" customHeight="1">
      <c r="A132" s="96"/>
      <c r="B132" s="40" t="s">
        <v>157</v>
      </c>
      <c r="C132" s="52" t="s">
        <v>160</v>
      </c>
      <c r="D132" s="64"/>
      <c r="E132" s="64"/>
      <c r="F132" s="70"/>
      <c r="G132" s="68"/>
      <c r="H132" s="72">
        <v>3000</v>
      </c>
      <c r="I132" s="72">
        <v>3000</v>
      </c>
      <c r="J132" s="70">
        <v>1387.97</v>
      </c>
      <c r="K132" s="70">
        <f aca="true" t="shared" si="10" ref="K132:K152">J132/I132*100</f>
        <v>46.26566666666667</v>
      </c>
    </row>
    <row r="133" spans="1:11" ht="16.5" customHeight="1">
      <c r="A133" s="96"/>
      <c r="B133" s="21">
        <v>4010</v>
      </c>
      <c r="C133" s="12" t="s">
        <v>48</v>
      </c>
      <c r="D133" s="64"/>
      <c r="E133" s="64"/>
      <c r="F133" s="70"/>
      <c r="G133" s="68"/>
      <c r="H133" s="72">
        <v>1372550</v>
      </c>
      <c r="I133" s="72">
        <v>1412550</v>
      </c>
      <c r="J133" s="70">
        <v>1398879.79</v>
      </c>
      <c r="K133" s="70">
        <f t="shared" si="10"/>
        <v>99.03223177940605</v>
      </c>
    </row>
    <row r="134" spans="1:11" ht="15" customHeight="1">
      <c r="A134" s="157"/>
      <c r="B134" s="21">
        <v>4040</v>
      </c>
      <c r="C134" s="12" t="s">
        <v>49</v>
      </c>
      <c r="D134" s="70"/>
      <c r="E134" s="70"/>
      <c r="F134" s="70"/>
      <c r="G134" s="82"/>
      <c r="H134" s="72">
        <v>116309</v>
      </c>
      <c r="I134" s="72">
        <v>100309</v>
      </c>
      <c r="J134" s="70">
        <v>100299.42</v>
      </c>
      <c r="K134" s="70">
        <f t="shared" si="10"/>
        <v>99.99044951101097</v>
      </c>
    </row>
    <row r="135" spans="1:11" ht="15.75" customHeight="1">
      <c r="A135" s="157"/>
      <c r="B135" s="21">
        <v>4100</v>
      </c>
      <c r="C135" s="12" t="s">
        <v>191</v>
      </c>
      <c r="D135" s="70"/>
      <c r="E135" s="70"/>
      <c r="F135" s="70"/>
      <c r="G135" s="82"/>
      <c r="H135" s="72">
        <v>2500</v>
      </c>
      <c r="I135" s="72">
        <v>6000</v>
      </c>
      <c r="J135" s="70">
        <v>5189</v>
      </c>
      <c r="K135" s="70">
        <f t="shared" si="10"/>
        <v>86.48333333333333</v>
      </c>
    </row>
    <row r="136" spans="1:11" ht="14.25">
      <c r="A136" s="386"/>
      <c r="B136" s="21">
        <v>4110</v>
      </c>
      <c r="C136" s="12" t="s">
        <v>50</v>
      </c>
      <c r="D136" s="13"/>
      <c r="E136" s="13"/>
      <c r="F136" s="13"/>
      <c r="G136" s="14"/>
      <c r="H136" s="70">
        <v>260243</v>
      </c>
      <c r="I136" s="70">
        <v>226243</v>
      </c>
      <c r="J136" s="70">
        <v>220412.58</v>
      </c>
      <c r="K136" s="70">
        <f t="shared" si="10"/>
        <v>97.42293905225796</v>
      </c>
    </row>
    <row r="137" spans="1:11" ht="14.25" customHeight="1">
      <c r="A137" s="386"/>
      <c r="B137" s="21">
        <v>4120</v>
      </c>
      <c r="C137" s="12" t="s">
        <v>51</v>
      </c>
      <c r="D137" s="13"/>
      <c r="E137" s="13"/>
      <c r="F137" s="13"/>
      <c r="G137" s="14"/>
      <c r="H137" s="70">
        <v>37098</v>
      </c>
      <c r="I137" s="70">
        <v>31098</v>
      </c>
      <c r="J137" s="70">
        <v>28477.53</v>
      </c>
      <c r="K137" s="70">
        <f t="shared" si="10"/>
        <v>91.57350955045341</v>
      </c>
    </row>
    <row r="138" spans="1:11" ht="12.75" customHeight="1">
      <c r="A138" s="99"/>
      <c r="B138" s="21">
        <v>4140</v>
      </c>
      <c r="C138" s="12" t="s">
        <v>57</v>
      </c>
      <c r="D138" s="13"/>
      <c r="E138" s="13"/>
      <c r="F138" s="13"/>
      <c r="G138" s="14"/>
      <c r="H138" s="70">
        <v>36000</v>
      </c>
      <c r="I138" s="70">
        <v>26000</v>
      </c>
      <c r="J138" s="70">
        <v>17990</v>
      </c>
      <c r="K138" s="70">
        <f t="shared" si="10"/>
        <v>69.1923076923077</v>
      </c>
    </row>
    <row r="139" spans="1:11" ht="13.5" customHeight="1">
      <c r="A139" s="99"/>
      <c r="B139" s="21">
        <v>4170</v>
      </c>
      <c r="C139" s="12" t="s">
        <v>58</v>
      </c>
      <c r="D139" s="13"/>
      <c r="E139" s="13"/>
      <c r="F139" s="13"/>
      <c r="G139" s="14"/>
      <c r="H139" s="70">
        <v>25000</v>
      </c>
      <c r="I139" s="70">
        <v>20500</v>
      </c>
      <c r="J139" s="70">
        <v>18591.31</v>
      </c>
      <c r="K139" s="70">
        <f t="shared" si="10"/>
        <v>90.68931707317074</v>
      </c>
    </row>
    <row r="140" spans="1:11" ht="14.25" customHeight="1">
      <c r="A140" s="99"/>
      <c r="B140" s="21">
        <v>4210</v>
      </c>
      <c r="C140" s="12" t="s">
        <v>17</v>
      </c>
      <c r="D140" s="13"/>
      <c r="E140" s="13"/>
      <c r="F140" s="13"/>
      <c r="G140" s="14"/>
      <c r="H140" s="70">
        <v>52500</v>
      </c>
      <c r="I140" s="70">
        <v>83700</v>
      </c>
      <c r="J140" s="70">
        <v>83489.22</v>
      </c>
      <c r="K140" s="70">
        <f t="shared" si="10"/>
        <v>99.74817204301075</v>
      </c>
    </row>
    <row r="141" spans="1:11" ht="12.75" customHeight="1">
      <c r="A141" s="99"/>
      <c r="B141" s="21">
        <v>4260</v>
      </c>
      <c r="C141" s="12" t="s">
        <v>18</v>
      </c>
      <c r="D141" s="13"/>
      <c r="E141" s="13"/>
      <c r="F141" s="13"/>
      <c r="G141" s="14"/>
      <c r="H141" s="70">
        <v>40000</v>
      </c>
      <c r="I141" s="70">
        <v>49300</v>
      </c>
      <c r="J141" s="70">
        <v>46969.72</v>
      </c>
      <c r="K141" s="70">
        <f t="shared" si="10"/>
        <v>95.27326572008114</v>
      </c>
    </row>
    <row r="142" spans="1:11" ht="15" customHeight="1">
      <c r="A142" s="99"/>
      <c r="B142" s="21">
        <v>4270</v>
      </c>
      <c r="C142" s="12" t="s">
        <v>19</v>
      </c>
      <c r="D142" s="13"/>
      <c r="E142" s="13"/>
      <c r="F142" s="13"/>
      <c r="G142" s="14"/>
      <c r="H142" s="72">
        <v>4000</v>
      </c>
      <c r="I142" s="72">
        <v>3700</v>
      </c>
      <c r="J142" s="70">
        <v>3613.63</v>
      </c>
      <c r="K142" s="70">
        <f t="shared" si="10"/>
        <v>97.66567567567567</v>
      </c>
    </row>
    <row r="143" spans="1:11" ht="15.75" customHeight="1">
      <c r="A143" s="99"/>
      <c r="B143" s="56">
        <v>4280</v>
      </c>
      <c r="C143" s="32" t="s">
        <v>59</v>
      </c>
      <c r="D143" s="13"/>
      <c r="E143" s="13"/>
      <c r="F143" s="13"/>
      <c r="G143" s="14"/>
      <c r="H143" s="70">
        <v>3000</v>
      </c>
      <c r="I143" s="70">
        <v>2100</v>
      </c>
      <c r="J143" s="70">
        <v>1410</v>
      </c>
      <c r="K143" s="70">
        <f t="shared" si="10"/>
        <v>67.14285714285714</v>
      </c>
    </row>
    <row r="144" spans="1:11" ht="15.75" customHeight="1">
      <c r="A144" s="99"/>
      <c r="B144" s="21">
        <v>4300</v>
      </c>
      <c r="C144" s="12" t="s">
        <v>5</v>
      </c>
      <c r="D144" s="13"/>
      <c r="E144" s="13"/>
      <c r="F144" s="13"/>
      <c r="G144" s="14"/>
      <c r="H144" s="70">
        <v>143769</v>
      </c>
      <c r="I144" s="70">
        <v>170969</v>
      </c>
      <c r="J144" s="70">
        <v>168646.55</v>
      </c>
      <c r="K144" s="70">
        <f t="shared" si="10"/>
        <v>98.64159584486075</v>
      </c>
    </row>
    <row r="145" spans="1:11" ht="14.25" customHeight="1">
      <c r="A145" s="99"/>
      <c r="B145" s="21">
        <v>4350</v>
      </c>
      <c r="C145" s="12" t="s">
        <v>20</v>
      </c>
      <c r="D145" s="13"/>
      <c r="E145" s="13"/>
      <c r="F145" s="13"/>
      <c r="G145" s="14"/>
      <c r="H145" s="70">
        <v>3500</v>
      </c>
      <c r="I145" s="70">
        <v>0</v>
      </c>
      <c r="J145" s="70">
        <v>0</v>
      </c>
      <c r="K145" s="70"/>
    </row>
    <row r="146" spans="1:11" ht="15" customHeight="1">
      <c r="A146" s="99"/>
      <c r="B146" s="21">
        <v>4360</v>
      </c>
      <c r="C146" s="22" t="s">
        <v>237</v>
      </c>
      <c r="D146" s="13"/>
      <c r="E146" s="13"/>
      <c r="F146" s="13"/>
      <c r="G146" s="14"/>
      <c r="H146" s="72">
        <v>5000</v>
      </c>
      <c r="I146" s="72">
        <v>18700</v>
      </c>
      <c r="J146" s="70">
        <v>18078.35</v>
      </c>
      <c r="K146" s="70">
        <f t="shared" si="10"/>
        <v>96.67566844919784</v>
      </c>
    </row>
    <row r="147" spans="1:11" ht="24.75" customHeight="1">
      <c r="A147" s="156"/>
      <c r="B147" s="21">
        <v>4370</v>
      </c>
      <c r="C147" s="22" t="s">
        <v>186</v>
      </c>
      <c r="D147" s="13"/>
      <c r="E147" s="13"/>
      <c r="F147" s="13"/>
      <c r="G147" s="14"/>
      <c r="H147" s="72">
        <v>10000</v>
      </c>
      <c r="I147" s="72">
        <v>0</v>
      </c>
      <c r="J147" s="70">
        <v>0</v>
      </c>
      <c r="K147" s="70"/>
    </row>
    <row r="148" spans="1:11" ht="15" customHeight="1">
      <c r="A148" s="156"/>
      <c r="B148" s="21">
        <v>4380</v>
      </c>
      <c r="C148" s="12" t="s">
        <v>226</v>
      </c>
      <c r="D148" s="13"/>
      <c r="E148" s="13"/>
      <c r="F148" s="13"/>
      <c r="G148" s="14"/>
      <c r="H148" s="72">
        <v>300</v>
      </c>
      <c r="I148" s="70">
        <v>300</v>
      </c>
      <c r="J148" s="70">
        <v>57.5</v>
      </c>
      <c r="K148" s="70">
        <f t="shared" si="10"/>
        <v>19.166666666666668</v>
      </c>
    </row>
    <row r="149" spans="1:11" ht="24.75" customHeight="1">
      <c r="A149" s="156"/>
      <c r="B149" s="56">
        <v>4390</v>
      </c>
      <c r="C149" s="57" t="s">
        <v>161</v>
      </c>
      <c r="D149" s="33"/>
      <c r="E149" s="33"/>
      <c r="F149" s="33"/>
      <c r="G149" s="9"/>
      <c r="H149" s="72">
        <v>10000</v>
      </c>
      <c r="I149" s="72"/>
      <c r="J149" s="70"/>
      <c r="K149" s="70"/>
    </row>
    <row r="150" spans="1:11" ht="15" customHeight="1">
      <c r="A150" s="99"/>
      <c r="B150" s="21">
        <v>4410</v>
      </c>
      <c r="C150" s="12" t="s">
        <v>52</v>
      </c>
      <c r="D150" s="13"/>
      <c r="E150" s="13"/>
      <c r="F150" s="13"/>
      <c r="G150" s="14"/>
      <c r="H150" s="72">
        <v>12000</v>
      </c>
      <c r="I150" s="72">
        <v>15000</v>
      </c>
      <c r="J150" s="70">
        <v>13398.26</v>
      </c>
      <c r="K150" s="70">
        <f t="shared" si="10"/>
        <v>89.32173333333333</v>
      </c>
    </row>
    <row r="151" spans="1:11" ht="16.5" customHeight="1">
      <c r="A151" s="99"/>
      <c r="B151" s="21">
        <v>4420</v>
      </c>
      <c r="C151" s="12" t="s">
        <v>60</v>
      </c>
      <c r="D151" s="13"/>
      <c r="E151" s="13"/>
      <c r="F151" s="13"/>
      <c r="G151" s="14"/>
      <c r="H151" s="72">
        <v>5000</v>
      </c>
      <c r="I151" s="72">
        <v>400</v>
      </c>
      <c r="J151" s="70">
        <v>321.92</v>
      </c>
      <c r="K151" s="70">
        <f t="shared" si="10"/>
        <v>80.48</v>
      </c>
    </row>
    <row r="152" spans="1:11" ht="15" customHeight="1">
      <c r="A152" s="373"/>
      <c r="B152" s="21">
        <v>4430</v>
      </c>
      <c r="C152" s="12" t="s">
        <v>11</v>
      </c>
      <c r="D152" s="13"/>
      <c r="E152" s="13"/>
      <c r="F152" s="13"/>
      <c r="G152" s="14"/>
      <c r="H152" s="163">
        <v>8000</v>
      </c>
      <c r="I152" s="70">
        <v>8000</v>
      </c>
      <c r="J152" s="70">
        <v>6479.32</v>
      </c>
      <c r="K152" s="70">
        <f t="shared" si="10"/>
        <v>80.99149999999999</v>
      </c>
    </row>
    <row r="153" spans="1:11" ht="15" customHeight="1">
      <c r="A153" s="373"/>
      <c r="B153" s="21">
        <v>4440</v>
      </c>
      <c r="C153" s="22" t="s">
        <v>61</v>
      </c>
      <c r="D153" s="13"/>
      <c r="E153" s="13"/>
      <c r="F153" s="13"/>
      <c r="G153" s="14"/>
      <c r="H153" s="163">
        <v>37194</v>
      </c>
      <c r="I153" s="70">
        <v>33694</v>
      </c>
      <c r="J153" s="70">
        <v>33638.34</v>
      </c>
      <c r="K153" s="70">
        <f>J153/I153*100</f>
        <v>99.83480738410398</v>
      </c>
    </row>
    <row r="154" spans="1:11" ht="15" customHeight="1">
      <c r="A154" s="373"/>
      <c r="B154" s="21">
        <v>4510</v>
      </c>
      <c r="C154" s="22" t="s">
        <v>199</v>
      </c>
      <c r="D154" s="13"/>
      <c r="E154" s="13"/>
      <c r="F154" s="13"/>
      <c r="G154" s="14"/>
      <c r="H154" s="72">
        <v>200</v>
      </c>
      <c r="I154" s="72">
        <v>200</v>
      </c>
      <c r="J154" s="72">
        <v>0</v>
      </c>
      <c r="K154" s="70">
        <f>J154/I154*100</f>
        <v>0</v>
      </c>
    </row>
    <row r="155" spans="1:11" ht="17.25" customHeight="1">
      <c r="A155" s="175"/>
      <c r="B155" s="21">
        <v>4520</v>
      </c>
      <c r="C155" s="22" t="s">
        <v>165</v>
      </c>
      <c r="D155" s="13"/>
      <c r="E155" s="13"/>
      <c r="F155" s="13"/>
      <c r="G155" s="14"/>
      <c r="H155" s="72">
        <v>2500</v>
      </c>
      <c r="I155" s="72">
        <v>2184</v>
      </c>
      <c r="J155" s="72">
        <v>2184</v>
      </c>
      <c r="K155" s="70">
        <f>J155/I155*100</f>
        <v>100</v>
      </c>
    </row>
    <row r="156" spans="1:11" ht="15" customHeight="1">
      <c r="A156" s="175"/>
      <c r="B156" s="21">
        <v>4610</v>
      </c>
      <c r="C156" s="22" t="s">
        <v>33</v>
      </c>
      <c r="D156" s="13"/>
      <c r="E156" s="13"/>
      <c r="F156" s="13"/>
      <c r="G156" s="14"/>
      <c r="H156" s="72">
        <v>30000</v>
      </c>
      <c r="I156" s="72">
        <v>17100</v>
      </c>
      <c r="J156" s="72">
        <v>16687.75</v>
      </c>
      <c r="K156" s="70">
        <f>J156/I156*100</f>
        <v>97.5891812865497</v>
      </c>
    </row>
    <row r="157" spans="1:11" ht="26.25" customHeight="1">
      <c r="A157" s="156"/>
      <c r="B157" s="21">
        <v>4700</v>
      </c>
      <c r="C157" s="22" t="s">
        <v>54</v>
      </c>
      <c r="D157" s="13"/>
      <c r="E157" s="13"/>
      <c r="F157" s="13"/>
      <c r="G157" s="14"/>
      <c r="H157" s="72">
        <v>12000</v>
      </c>
      <c r="I157" s="72">
        <v>8800</v>
      </c>
      <c r="J157" s="70">
        <v>8363.5</v>
      </c>
      <c r="K157" s="70">
        <f aca="true" t="shared" si="11" ref="K155:K175">J157/I157*100</f>
        <v>95.03977272727273</v>
      </c>
    </row>
    <row r="158" spans="1:11" ht="15" customHeight="1">
      <c r="A158" s="156"/>
      <c r="B158" s="21">
        <v>6050</v>
      </c>
      <c r="C158" s="22" t="s">
        <v>24</v>
      </c>
      <c r="D158" s="13"/>
      <c r="E158" s="13"/>
      <c r="F158" s="13"/>
      <c r="G158" s="14"/>
      <c r="H158" s="72">
        <v>80000</v>
      </c>
      <c r="I158" s="70">
        <v>0</v>
      </c>
      <c r="J158" s="70">
        <v>0</v>
      </c>
      <c r="K158" s="70"/>
    </row>
    <row r="159" spans="1:11" ht="21" customHeight="1">
      <c r="A159" s="113"/>
      <c r="B159" s="21">
        <v>6060</v>
      </c>
      <c r="C159" s="22" t="s">
        <v>27</v>
      </c>
      <c r="D159" s="13"/>
      <c r="E159" s="13"/>
      <c r="F159" s="13"/>
      <c r="G159" s="14"/>
      <c r="H159" s="72">
        <v>20701</v>
      </c>
      <c r="I159" s="70">
        <v>20701</v>
      </c>
      <c r="J159" s="70">
        <v>15876.84</v>
      </c>
      <c r="K159" s="70">
        <f t="shared" si="11"/>
        <v>76.69600502391188</v>
      </c>
    </row>
    <row r="160" spans="1:11" ht="4.5" customHeight="1" thickBot="1">
      <c r="A160" s="185"/>
      <c r="B160" s="90"/>
      <c r="C160" s="124"/>
      <c r="D160" s="120"/>
      <c r="E160" s="120"/>
      <c r="F160" s="120"/>
      <c r="G160" s="120"/>
      <c r="H160" s="98"/>
      <c r="I160" s="98"/>
      <c r="J160" s="98"/>
      <c r="K160" s="98"/>
    </row>
    <row r="161" spans="1:11" ht="16.5" customHeight="1" thickBot="1">
      <c r="A161" s="352" t="s">
        <v>0</v>
      </c>
      <c r="B161" s="354" t="s">
        <v>1</v>
      </c>
      <c r="C161" s="354" t="s">
        <v>2</v>
      </c>
      <c r="D161" s="356" t="s">
        <v>145</v>
      </c>
      <c r="E161" s="357"/>
      <c r="F161" s="357"/>
      <c r="G161" s="358"/>
      <c r="H161" s="349" t="s">
        <v>147</v>
      </c>
      <c r="I161" s="350"/>
      <c r="J161" s="350"/>
      <c r="K161" s="351"/>
    </row>
    <row r="162" spans="1:11" ht="28.5" customHeight="1" thickBot="1">
      <c r="A162" s="353"/>
      <c r="B162" s="355"/>
      <c r="C162" s="355"/>
      <c r="D162" s="1" t="s">
        <v>211</v>
      </c>
      <c r="E162" s="2" t="s">
        <v>262</v>
      </c>
      <c r="F162" s="252" t="s">
        <v>146</v>
      </c>
      <c r="G162" s="2" t="s">
        <v>175</v>
      </c>
      <c r="H162" s="2" t="s">
        <v>211</v>
      </c>
      <c r="I162" s="2" t="s">
        <v>262</v>
      </c>
      <c r="J162" s="3" t="s">
        <v>146</v>
      </c>
      <c r="K162" s="2" t="s">
        <v>175</v>
      </c>
    </row>
    <row r="163" spans="1:11" ht="14.25" customHeight="1">
      <c r="A163" s="218">
        <v>75075</v>
      </c>
      <c r="B163" s="229"/>
      <c r="C163" s="51" t="s">
        <v>62</v>
      </c>
      <c r="D163" s="8"/>
      <c r="E163" s="8"/>
      <c r="F163" s="76"/>
      <c r="G163" s="84"/>
      <c r="H163" s="76">
        <f>SUM(H164:H165)</f>
        <v>62500</v>
      </c>
      <c r="I163" s="76">
        <f>SUM(I164:I167)</f>
        <v>62500</v>
      </c>
      <c r="J163" s="76">
        <f>SUM(J164:J167)</f>
        <v>53391.62</v>
      </c>
      <c r="K163" s="76">
        <f t="shared" si="11"/>
        <v>85.426592</v>
      </c>
    </row>
    <row r="164" spans="1:11" ht="14.25" customHeight="1">
      <c r="A164" s="80"/>
      <c r="B164" s="21">
        <v>4210</v>
      </c>
      <c r="C164" s="12" t="s">
        <v>17</v>
      </c>
      <c r="D164" s="19"/>
      <c r="E164" s="19"/>
      <c r="F164" s="64"/>
      <c r="G164" s="68"/>
      <c r="H164" s="72">
        <v>4000</v>
      </c>
      <c r="I164" s="72">
        <v>8000</v>
      </c>
      <c r="J164" s="70">
        <v>5298.57</v>
      </c>
      <c r="K164" s="70">
        <f t="shared" si="11"/>
        <v>66.232125</v>
      </c>
    </row>
    <row r="165" spans="1:11" ht="13.5" customHeight="1">
      <c r="A165" s="157"/>
      <c r="B165" s="21">
        <v>4300</v>
      </c>
      <c r="C165" s="52" t="s">
        <v>5</v>
      </c>
      <c r="D165" s="13"/>
      <c r="E165" s="13"/>
      <c r="F165" s="70"/>
      <c r="G165" s="68"/>
      <c r="H165" s="72">
        <v>58500</v>
      </c>
      <c r="I165" s="72">
        <v>54050</v>
      </c>
      <c r="J165" s="70">
        <v>47843.05</v>
      </c>
      <c r="K165" s="70">
        <f t="shared" si="11"/>
        <v>88.51628122109159</v>
      </c>
    </row>
    <row r="166" spans="1:11" ht="17.25" customHeight="1">
      <c r="A166" s="157"/>
      <c r="B166" s="230">
        <v>4380</v>
      </c>
      <c r="C166" s="231" t="s">
        <v>226</v>
      </c>
      <c r="D166" s="13"/>
      <c r="E166" s="13"/>
      <c r="F166" s="70"/>
      <c r="G166" s="68"/>
      <c r="H166" s="147"/>
      <c r="I166" s="70">
        <v>250</v>
      </c>
      <c r="J166" s="70">
        <v>250</v>
      </c>
      <c r="K166" s="70">
        <f t="shared" si="11"/>
        <v>100</v>
      </c>
    </row>
    <row r="167" spans="1:11" ht="13.5" customHeight="1">
      <c r="A167" s="251"/>
      <c r="B167" s="230">
        <v>4430</v>
      </c>
      <c r="C167" s="231" t="s">
        <v>11</v>
      </c>
      <c r="D167" s="13"/>
      <c r="E167" s="13"/>
      <c r="F167" s="70"/>
      <c r="G167" s="68"/>
      <c r="H167" s="147">
        <v>0</v>
      </c>
      <c r="I167" s="70">
        <v>200</v>
      </c>
      <c r="J167" s="70">
        <v>0</v>
      </c>
      <c r="K167" s="70">
        <f t="shared" si="11"/>
        <v>0</v>
      </c>
    </row>
    <row r="168" spans="1:11" ht="12.75" customHeight="1">
      <c r="A168" s="121">
        <v>75095</v>
      </c>
      <c r="B168" s="363" t="s">
        <v>9</v>
      </c>
      <c r="C168" s="364"/>
      <c r="D168" s="64">
        <f>SUM(D176:D179)</f>
        <v>0</v>
      </c>
      <c r="E168" s="64">
        <f>SUM(E176:E179)</f>
        <v>0</v>
      </c>
      <c r="F168" s="64">
        <f>SUM(F176:F179)</f>
        <v>0</v>
      </c>
      <c r="G168" s="68"/>
      <c r="H168" s="148">
        <f>SUM(H176:H179)</f>
        <v>17899</v>
      </c>
      <c r="I168" s="64">
        <f>SUM(I169:I179)</f>
        <v>119766</v>
      </c>
      <c r="J168" s="64">
        <f>SUM(J169:J179)</f>
        <v>113578.88999999998</v>
      </c>
      <c r="K168" s="64">
        <f t="shared" si="11"/>
        <v>94.83400130253995</v>
      </c>
    </row>
    <row r="169" spans="1:11" ht="15" customHeight="1">
      <c r="A169" s="278"/>
      <c r="B169" s="21">
        <v>4110</v>
      </c>
      <c r="C169" s="12" t="s">
        <v>246</v>
      </c>
      <c r="D169" s="70"/>
      <c r="E169" s="70"/>
      <c r="F169" s="70"/>
      <c r="G169" s="82"/>
      <c r="H169" s="147"/>
      <c r="I169" s="89">
        <v>700</v>
      </c>
      <c r="J169" s="70">
        <v>684</v>
      </c>
      <c r="K169" s="13">
        <f t="shared" si="11"/>
        <v>97.71428571428571</v>
      </c>
    </row>
    <row r="170" spans="1:11" ht="12.75" customHeight="1">
      <c r="A170" s="278"/>
      <c r="B170" s="21">
        <v>4120</v>
      </c>
      <c r="C170" s="12" t="s">
        <v>247</v>
      </c>
      <c r="D170" s="70"/>
      <c r="E170" s="70"/>
      <c r="F170" s="70"/>
      <c r="G170" s="82"/>
      <c r="H170" s="147"/>
      <c r="I170" s="89">
        <v>100</v>
      </c>
      <c r="J170" s="70">
        <v>98</v>
      </c>
      <c r="K170" s="13">
        <f t="shared" si="11"/>
        <v>98</v>
      </c>
    </row>
    <row r="171" spans="1:11" ht="12.75" customHeight="1">
      <c r="A171" s="278"/>
      <c r="B171" s="21">
        <v>4170</v>
      </c>
      <c r="C171" s="12" t="s">
        <v>16</v>
      </c>
      <c r="D171" s="70"/>
      <c r="E171" s="70"/>
      <c r="F171" s="70"/>
      <c r="G171" s="82"/>
      <c r="H171" s="147"/>
      <c r="I171" s="89">
        <v>5000</v>
      </c>
      <c r="J171" s="70">
        <v>4000</v>
      </c>
      <c r="K171" s="13">
        <f t="shared" si="11"/>
        <v>80</v>
      </c>
    </row>
    <row r="172" spans="1:11" ht="12.75" customHeight="1">
      <c r="A172" s="278"/>
      <c r="B172" s="21">
        <v>4210</v>
      </c>
      <c r="C172" s="12" t="s">
        <v>248</v>
      </c>
      <c r="D172" s="70"/>
      <c r="E172" s="70"/>
      <c r="F172" s="70"/>
      <c r="G172" s="82"/>
      <c r="H172" s="147"/>
      <c r="I172" s="89">
        <v>4600</v>
      </c>
      <c r="J172" s="70">
        <v>4119.01</v>
      </c>
      <c r="K172" s="13">
        <f t="shared" si="11"/>
        <v>89.54369565217391</v>
      </c>
    </row>
    <row r="173" spans="1:11" ht="12.75" customHeight="1">
      <c r="A173" s="278"/>
      <c r="B173" s="21">
        <v>4260</v>
      </c>
      <c r="C173" s="12" t="s">
        <v>18</v>
      </c>
      <c r="D173" s="70"/>
      <c r="E173" s="70"/>
      <c r="F173" s="70"/>
      <c r="G173" s="82"/>
      <c r="H173" s="147"/>
      <c r="I173" s="89">
        <v>4560</v>
      </c>
      <c r="J173" s="70">
        <v>2071.71</v>
      </c>
      <c r="K173" s="13">
        <f t="shared" si="11"/>
        <v>45.43223684210526</v>
      </c>
    </row>
    <row r="174" spans="1:11" ht="12.75" customHeight="1">
      <c r="A174" s="278"/>
      <c r="B174" s="21">
        <v>4270</v>
      </c>
      <c r="C174" s="12" t="s">
        <v>249</v>
      </c>
      <c r="D174" s="70"/>
      <c r="E174" s="70"/>
      <c r="F174" s="70"/>
      <c r="G174" s="82"/>
      <c r="H174" s="147"/>
      <c r="I174" s="89">
        <v>1000</v>
      </c>
      <c r="J174" s="70">
        <v>430.5</v>
      </c>
      <c r="K174" s="13">
        <f t="shared" si="11"/>
        <v>43.05</v>
      </c>
    </row>
    <row r="175" spans="1:11" ht="12.75" customHeight="1">
      <c r="A175" s="278"/>
      <c r="B175" s="21">
        <v>4300</v>
      </c>
      <c r="C175" s="12" t="s">
        <v>250</v>
      </c>
      <c r="D175" s="70"/>
      <c r="E175" s="70"/>
      <c r="F175" s="70"/>
      <c r="G175" s="82"/>
      <c r="H175" s="147"/>
      <c r="I175" s="89">
        <v>1700</v>
      </c>
      <c r="J175" s="70">
        <v>1167.1</v>
      </c>
      <c r="K175" s="13">
        <f t="shared" si="11"/>
        <v>68.65294117647058</v>
      </c>
    </row>
    <row r="176" spans="1:11" ht="13.5" customHeight="1">
      <c r="A176" s="129"/>
      <c r="B176" s="128" t="s">
        <v>227</v>
      </c>
      <c r="C176" s="12" t="s">
        <v>11</v>
      </c>
      <c r="D176" s="70"/>
      <c r="E176" s="70"/>
      <c r="F176" s="70"/>
      <c r="G176" s="82"/>
      <c r="H176" s="72">
        <v>2500</v>
      </c>
      <c r="I176" s="70">
        <v>5700</v>
      </c>
      <c r="J176" s="70">
        <v>4854</v>
      </c>
      <c r="K176" s="13">
        <f aca="true" t="shared" si="12" ref="K176:K181">J176/I176*100</f>
        <v>85.15789473684211</v>
      </c>
    </row>
    <row r="177" spans="1:11" ht="13.5" customHeight="1">
      <c r="A177" s="129"/>
      <c r="B177" s="128" t="s">
        <v>164</v>
      </c>
      <c r="C177" s="22" t="s">
        <v>252</v>
      </c>
      <c r="D177" s="70"/>
      <c r="E177" s="70"/>
      <c r="F177" s="70"/>
      <c r="G177" s="82"/>
      <c r="H177" s="72"/>
      <c r="I177" s="72">
        <v>516</v>
      </c>
      <c r="J177" s="70">
        <v>509</v>
      </c>
      <c r="K177" s="70">
        <f t="shared" si="12"/>
        <v>98.64341085271317</v>
      </c>
    </row>
    <row r="178" spans="1:11" ht="13.5" customHeight="1">
      <c r="A178" s="129"/>
      <c r="B178" s="128" t="s">
        <v>177</v>
      </c>
      <c r="C178" s="12" t="s">
        <v>24</v>
      </c>
      <c r="D178" s="70"/>
      <c r="E178" s="70"/>
      <c r="F178" s="70"/>
      <c r="G178" s="82"/>
      <c r="H178" s="72"/>
      <c r="I178" s="72">
        <v>80000</v>
      </c>
      <c r="J178" s="70">
        <v>79756.36</v>
      </c>
      <c r="K178" s="70">
        <f t="shared" si="12"/>
        <v>99.69545</v>
      </c>
    </row>
    <row r="179" spans="1:11" ht="15" customHeight="1" thickBot="1">
      <c r="A179" s="31"/>
      <c r="B179" s="40" t="s">
        <v>198</v>
      </c>
      <c r="C179" s="52" t="s">
        <v>251</v>
      </c>
      <c r="D179" s="13"/>
      <c r="E179" s="13"/>
      <c r="F179" s="70"/>
      <c r="G179" s="82"/>
      <c r="H179" s="103">
        <v>15399</v>
      </c>
      <c r="I179" s="103">
        <v>15890</v>
      </c>
      <c r="J179" s="70">
        <v>15889.21</v>
      </c>
      <c r="K179" s="70">
        <f t="shared" si="12"/>
        <v>99.99502831969792</v>
      </c>
    </row>
    <row r="180" spans="1:11" ht="28.5" customHeight="1" thickBot="1">
      <c r="A180" s="42">
        <v>751</v>
      </c>
      <c r="B180" s="367" t="s">
        <v>63</v>
      </c>
      <c r="C180" s="368"/>
      <c r="D180" s="66">
        <f>SUM(D181+D187)</f>
        <v>1150</v>
      </c>
      <c r="E180" s="66">
        <f>SUM(E181+E187+E199+E208)</f>
        <v>35604</v>
      </c>
      <c r="F180" s="66">
        <f>SUM(F181+F187+F199+F208)</f>
        <v>35300</v>
      </c>
      <c r="G180" s="66">
        <f>SUM(G181)</f>
        <v>100</v>
      </c>
      <c r="H180" s="66">
        <f>SUM(H181)</f>
        <v>1150</v>
      </c>
      <c r="I180" s="66">
        <f>SUM(I181+I187+I199+I208)</f>
        <v>35604</v>
      </c>
      <c r="J180" s="66">
        <f>SUM(J181+J187+J199+J208)</f>
        <v>35300</v>
      </c>
      <c r="K180" s="66">
        <f t="shared" si="12"/>
        <v>99.14616335243231</v>
      </c>
    </row>
    <row r="181" spans="1:11" ht="24" customHeight="1">
      <c r="A181" s="51">
        <v>75101</v>
      </c>
      <c r="B181" s="359" t="s">
        <v>64</v>
      </c>
      <c r="C181" s="360"/>
      <c r="D181" s="76">
        <f>SUM(D182:D187)</f>
        <v>1150</v>
      </c>
      <c r="E181" s="76">
        <f>SUM(E182:E186)</f>
        <v>1150</v>
      </c>
      <c r="F181" s="76">
        <f>SUM(F182:F186)</f>
        <v>1150</v>
      </c>
      <c r="G181" s="74">
        <f>F181/E181*100</f>
        <v>100</v>
      </c>
      <c r="H181" s="76">
        <f>SUM(H182:H186)</f>
        <v>1150</v>
      </c>
      <c r="I181" s="76">
        <f>SUM(I182:I186)</f>
        <v>1150</v>
      </c>
      <c r="J181" s="76">
        <f>SUM(J182:J186)</f>
        <v>1150</v>
      </c>
      <c r="K181" s="76">
        <f t="shared" si="12"/>
        <v>100</v>
      </c>
    </row>
    <row r="182" spans="1:11" ht="39" customHeight="1">
      <c r="A182" s="402"/>
      <c r="B182" s="12">
        <v>2010</v>
      </c>
      <c r="C182" s="294" t="s">
        <v>10</v>
      </c>
      <c r="D182" s="70">
        <v>1150</v>
      </c>
      <c r="E182" s="70">
        <v>1150</v>
      </c>
      <c r="F182" s="70">
        <v>1150</v>
      </c>
      <c r="G182" s="82">
        <f>F182/E182*100</f>
        <v>100</v>
      </c>
      <c r="H182" s="72"/>
      <c r="I182" s="63"/>
      <c r="J182" s="70"/>
      <c r="K182" s="83"/>
    </row>
    <row r="183" spans="1:11" ht="15" customHeight="1">
      <c r="A183" s="345"/>
      <c r="B183" s="21">
        <v>4110</v>
      </c>
      <c r="C183" s="12" t="s">
        <v>50</v>
      </c>
      <c r="D183" s="70"/>
      <c r="E183" s="70"/>
      <c r="F183" s="70"/>
      <c r="G183" s="82"/>
      <c r="H183" s="163">
        <v>150</v>
      </c>
      <c r="I183" s="70">
        <v>145.36</v>
      </c>
      <c r="J183" s="70">
        <v>145.36</v>
      </c>
      <c r="K183" s="70">
        <f>J183/I183*100</f>
        <v>100</v>
      </c>
    </row>
    <row r="184" spans="1:11" ht="15.75" customHeight="1">
      <c r="A184" s="345"/>
      <c r="B184" s="21">
        <v>4120</v>
      </c>
      <c r="C184" s="12" t="s">
        <v>51</v>
      </c>
      <c r="D184" s="70"/>
      <c r="E184" s="70"/>
      <c r="F184" s="70"/>
      <c r="G184" s="82"/>
      <c r="H184" s="163">
        <v>21</v>
      </c>
      <c r="I184" s="70">
        <v>20.82</v>
      </c>
      <c r="J184" s="70">
        <v>20.82</v>
      </c>
      <c r="K184" s="70">
        <f>J184/I184*100</f>
        <v>100</v>
      </c>
    </row>
    <row r="185" spans="1:11" ht="15" customHeight="1">
      <c r="A185" s="345"/>
      <c r="B185" s="21">
        <v>4170</v>
      </c>
      <c r="C185" s="12" t="s">
        <v>16</v>
      </c>
      <c r="D185" s="70"/>
      <c r="E185" s="70"/>
      <c r="F185" s="70"/>
      <c r="G185" s="82"/>
      <c r="H185" s="72">
        <v>850</v>
      </c>
      <c r="I185" s="72">
        <v>850</v>
      </c>
      <c r="J185" s="72">
        <v>850</v>
      </c>
      <c r="K185" s="70">
        <f>J185/I185*100</f>
        <v>100</v>
      </c>
    </row>
    <row r="186" spans="1:11" ht="16.5" customHeight="1">
      <c r="A186" s="346"/>
      <c r="B186" s="37">
        <v>4210</v>
      </c>
      <c r="C186" s="38" t="s">
        <v>17</v>
      </c>
      <c r="D186" s="63"/>
      <c r="E186" s="63"/>
      <c r="F186" s="63"/>
      <c r="G186" s="82"/>
      <c r="H186" s="112">
        <v>129</v>
      </c>
      <c r="I186" s="112">
        <v>133.82</v>
      </c>
      <c r="J186" s="112">
        <v>133.82</v>
      </c>
      <c r="K186" s="63">
        <f>J186/I186*100</f>
        <v>100</v>
      </c>
    </row>
    <row r="187" spans="1:11" ht="17.25" customHeight="1">
      <c r="A187" s="154">
        <v>75107</v>
      </c>
      <c r="B187" s="363" t="s">
        <v>238</v>
      </c>
      <c r="C187" s="364"/>
      <c r="D187" s="64">
        <f>SUM(D188)</f>
        <v>0</v>
      </c>
      <c r="E187" s="64">
        <f>SUM(E188)</f>
        <v>16494</v>
      </c>
      <c r="F187" s="64">
        <f>SUM(F188)</f>
        <v>16409.95</v>
      </c>
      <c r="G187" s="68">
        <f>F187/E187*100</f>
        <v>99.49042075906391</v>
      </c>
      <c r="H187" s="70">
        <f>SUM(H192:H198)</f>
        <v>0</v>
      </c>
      <c r="I187" s="70">
        <f>SUM(I192:I198)</f>
        <v>16494</v>
      </c>
      <c r="J187" s="70">
        <f>SUM(J192:J198)</f>
        <v>16409.95</v>
      </c>
      <c r="K187" s="63">
        <f>J187/I187*100</f>
        <v>99.49042075906391</v>
      </c>
    </row>
    <row r="188" spans="1:11" ht="38.25" customHeight="1">
      <c r="A188" s="70"/>
      <c r="B188" s="12">
        <v>2010</v>
      </c>
      <c r="C188" s="292" t="s">
        <v>10</v>
      </c>
      <c r="D188" s="70">
        <v>0</v>
      </c>
      <c r="E188" s="70">
        <v>16494</v>
      </c>
      <c r="F188" s="70">
        <v>16409.95</v>
      </c>
      <c r="G188" s="82">
        <f>F188/E188*100</f>
        <v>99.49042075906391</v>
      </c>
      <c r="H188" s="70"/>
      <c r="I188" s="70"/>
      <c r="J188" s="70"/>
      <c r="K188" s="70"/>
    </row>
    <row r="189" spans="1:11" ht="6" customHeight="1" thickBot="1">
      <c r="A189" s="98"/>
      <c r="B189" s="122"/>
      <c r="C189" s="324"/>
      <c r="D189" s="98"/>
      <c r="E189" s="98"/>
      <c r="F189" s="98"/>
      <c r="G189" s="98"/>
      <c r="H189" s="98"/>
      <c r="I189" s="98"/>
      <c r="J189" s="98"/>
      <c r="K189" s="98"/>
    </row>
    <row r="190" spans="1:11" ht="17.25" customHeight="1" thickBot="1">
      <c r="A190" s="352" t="s">
        <v>0</v>
      </c>
      <c r="B190" s="354" t="s">
        <v>1</v>
      </c>
      <c r="C190" s="354" t="s">
        <v>2</v>
      </c>
      <c r="D190" s="356" t="s">
        <v>145</v>
      </c>
      <c r="E190" s="357"/>
      <c r="F190" s="357"/>
      <c r="G190" s="358"/>
      <c r="H190" s="349" t="s">
        <v>147</v>
      </c>
      <c r="I190" s="350"/>
      <c r="J190" s="350"/>
      <c r="K190" s="351"/>
    </row>
    <row r="191" spans="1:11" ht="27" customHeight="1" thickBot="1">
      <c r="A191" s="353"/>
      <c r="B191" s="355"/>
      <c r="C191" s="355"/>
      <c r="D191" s="1" t="s">
        <v>211</v>
      </c>
      <c r="E191" s="2" t="s">
        <v>262</v>
      </c>
      <c r="F191" s="252" t="s">
        <v>146</v>
      </c>
      <c r="G191" s="2" t="s">
        <v>175</v>
      </c>
      <c r="H191" s="2" t="s">
        <v>211</v>
      </c>
      <c r="I191" s="2" t="s">
        <v>262</v>
      </c>
      <c r="J191" s="3" t="s">
        <v>146</v>
      </c>
      <c r="K191" s="2" t="s">
        <v>175</v>
      </c>
    </row>
    <row r="192" spans="1:11" ht="15" customHeight="1">
      <c r="A192" s="369"/>
      <c r="B192" s="21">
        <v>3030</v>
      </c>
      <c r="C192" s="12" t="s">
        <v>43</v>
      </c>
      <c r="D192" s="70"/>
      <c r="E192" s="70"/>
      <c r="F192" s="70"/>
      <c r="G192" s="82"/>
      <c r="H192" s="72">
        <v>0</v>
      </c>
      <c r="I192" s="70">
        <v>9000</v>
      </c>
      <c r="J192" s="70">
        <v>9000</v>
      </c>
      <c r="K192" s="63">
        <f aca="true" t="shared" si="13" ref="K192:K216">J192/I192*100</f>
        <v>100</v>
      </c>
    </row>
    <row r="193" spans="1:11" ht="15" customHeight="1">
      <c r="A193" s="370"/>
      <c r="B193" s="21">
        <v>4110</v>
      </c>
      <c r="C193" s="12" t="s">
        <v>50</v>
      </c>
      <c r="D193" s="70"/>
      <c r="E193" s="70"/>
      <c r="F193" s="70"/>
      <c r="G193" s="82"/>
      <c r="H193" s="72">
        <v>0</v>
      </c>
      <c r="I193" s="70">
        <v>706</v>
      </c>
      <c r="J193" s="70">
        <v>705.91</v>
      </c>
      <c r="K193" s="63">
        <f t="shared" si="13"/>
        <v>99.98725212464589</v>
      </c>
    </row>
    <row r="194" spans="1:11" ht="14.25" customHeight="1">
      <c r="A194" s="370"/>
      <c r="B194" s="21">
        <v>4120</v>
      </c>
      <c r="C194" s="12" t="s">
        <v>51</v>
      </c>
      <c r="D194" s="70"/>
      <c r="E194" s="70"/>
      <c r="F194" s="70"/>
      <c r="G194" s="82"/>
      <c r="H194" s="72">
        <v>0</v>
      </c>
      <c r="I194" s="70">
        <v>94</v>
      </c>
      <c r="J194" s="70">
        <v>93.32</v>
      </c>
      <c r="K194" s="63">
        <f t="shared" si="13"/>
        <v>99.27659574468083</v>
      </c>
    </row>
    <row r="195" spans="1:11" ht="13.5" customHeight="1">
      <c r="A195" s="370"/>
      <c r="B195" s="21">
        <v>4170</v>
      </c>
      <c r="C195" s="12" t="s">
        <v>16</v>
      </c>
      <c r="D195" s="70"/>
      <c r="E195" s="70"/>
      <c r="F195" s="70"/>
      <c r="G195" s="82"/>
      <c r="H195" s="72">
        <v>0</v>
      </c>
      <c r="I195" s="70">
        <v>4578</v>
      </c>
      <c r="J195" s="70">
        <v>4578</v>
      </c>
      <c r="K195" s="63">
        <f t="shared" si="13"/>
        <v>100</v>
      </c>
    </row>
    <row r="196" spans="1:11" ht="14.25" customHeight="1">
      <c r="A196" s="370"/>
      <c r="B196" s="21">
        <v>4210</v>
      </c>
      <c r="C196" s="12" t="s">
        <v>17</v>
      </c>
      <c r="D196" s="70"/>
      <c r="E196" s="70"/>
      <c r="F196" s="70"/>
      <c r="G196" s="82"/>
      <c r="H196" s="72">
        <v>0</v>
      </c>
      <c r="I196" s="70">
        <v>1141</v>
      </c>
      <c r="J196" s="70">
        <v>1130.24</v>
      </c>
      <c r="K196" s="63">
        <f t="shared" si="13"/>
        <v>99.056967572305</v>
      </c>
    </row>
    <row r="197" spans="1:11" ht="15" customHeight="1">
      <c r="A197" s="370"/>
      <c r="B197" s="21">
        <v>4300</v>
      </c>
      <c r="C197" s="52" t="s">
        <v>5</v>
      </c>
      <c r="D197" s="70"/>
      <c r="E197" s="70"/>
      <c r="F197" s="70"/>
      <c r="G197" s="82"/>
      <c r="H197" s="72">
        <v>0</v>
      </c>
      <c r="I197" s="70">
        <v>675</v>
      </c>
      <c r="J197" s="70">
        <v>675</v>
      </c>
      <c r="K197" s="63">
        <f t="shared" si="13"/>
        <v>100</v>
      </c>
    </row>
    <row r="198" spans="1:11" ht="15" customHeight="1">
      <c r="A198" s="371"/>
      <c r="B198" s="274">
        <v>4360</v>
      </c>
      <c r="C198" s="272" t="s">
        <v>228</v>
      </c>
      <c r="D198" s="63"/>
      <c r="E198" s="63"/>
      <c r="F198" s="63"/>
      <c r="G198" s="126"/>
      <c r="H198" s="103">
        <v>0</v>
      </c>
      <c r="I198" s="63">
        <v>300</v>
      </c>
      <c r="J198" s="63">
        <v>227.48</v>
      </c>
      <c r="K198" s="63">
        <f t="shared" si="13"/>
        <v>75.82666666666667</v>
      </c>
    </row>
    <row r="199" spans="1:11" ht="14.25" customHeight="1">
      <c r="A199" s="277">
        <v>75108</v>
      </c>
      <c r="B199" s="379" t="s">
        <v>243</v>
      </c>
      <c r="C199" s="379"/>
      <c r="D199" s="70"/>
      <c r="E199" s="70">
        <f>E200</f>
        <v>9665</v>
      </c>
      <c r="F199" s="70">
        <f>F200</f>
        <v>9598.64</v>
      </c>
      <c r="G199" s="82">
        <f>F199/E199*100</f>
        <v>99.31339886187273</v>
      </c>
      <c r="H199" s="295"/>
      <c r="I199" s="64">
        <f>SUM(I201:I207)</f>
        <v>9665</v>
      </c>
      <c r="J199" s="64">
        <f>SUM(J201:J207)</f>
        <v>9598.64</v>
      </c>
      <c r="K199" s="95">
        <f t="shared" si="13"/>
        <v>99.31339886187273</v>
      </c>
    </row>
    <row r="200" spans="1:11" ht="41.25" customHeight="1">
      <c r="A200" s="372"/>
      <c r="B200" s="12">
        <v>2010</v>
      </c>
      <c r="C200" s="22" t="s">
        <v>10</v>
      </c>
      <c r="D200" s="70"/>
      <c r="E200" s="70">
        <v>9665</v>
      </c>
      <c r="F200" s="70">
        <v>9598.64</v>
      </c>
      <c r="G200" s="82">
        <f>F200/E200*100</f>
        <v>99.31339886187273</v>
      </c>
      <c r="H200" s="103"/>
      <c r="I200" s="64"/>
      <c r="J200" s="64"/>
      <c r="K200" s="63"/>
    </row>
    <row r="201" spans="1:11" ht="17.25" customHeight="1">
      <c r="A201" s="373"/>
      <c r="B201" s="21">
        <v>3030</v>
      </c>
      <c r="C201" s="22" t="s">
        <v>43</v>
      </c>
      <c r="D201" s="70"/>
      <c r="E201" s="70"/>
      <c r="F201" s="70"/>
      <c r="G201" s="82"/>
      <c r="H201" s="103"/>
      <c r="I201" s="70">
        <v>4500</v>
      </c>
      <c r="J201" s="70">
        <v>4500</v>
      </c>
      <c r="K201" s="63">
        <f t="shared" si="13"/>
        <v>100</v>
      </c>
    </row>
    <row r="202" spans="1:11" ht="21.75" customHeight="1">
      <c r="A202" s="373"/>
      <c r="B202" s="21">
        <v>4110</v>
      </c>
      <c r="C202" s="22" t="s">
        <v>246</v>
      </c>
      <c r="D202" s="70"/>
      <c r="E202" s="70"/>
      <c r="F202" s="70"/>
      <c r="G202" s="82"/>
      <c r="H202" s="103"/>
      <c r="I202" s="70">
        <v>562</v>
      </c>
      <c r="J202" s="70">
        <v>531.65</v>
      </c>
      <c r="K202" s="63">
        <f t="shared" si="13"/>
        <v>94.59964412811388</v>
      </c>
    </row>
    <row r="203" spans="1:11" ht="15" customHeight="1">
      <c r="A203" s="373"/>
      <c r="B203" s="21">
        <v>4120</v>
      </c>
      <c r="C203" s="22" t="s">
        <v>51</v>
      </c>
      <c r="D203" s="70"/>
      <c r="E203" s="70"/>
      <c r="F203" s="70"/>
      <c r="G203" s="82"/>
      <c r="H203" s="103"/>
      <c r="I203" s="70">
        <v>73</v>
      </c>
      <c r="J203" s="70">
        <v>72.5</v>
      </c>
      <c r="K203" s="63">
        <f t="shared" si="13"/>
        <v>99.31506849315068</v>
      </c>
    </row>
    <row r="204" spans="1:11" ht="14.25" customHeight="1">
      <c r="A204" s="373"/>
      <c r="B204" s="21">
        <v>4170</v>
      </c>
      <c r="C204" s="22" t="s">
        <v>16</v>
      </c>
      <c r="D204" s="70"/>
      <c r="E204" s="70"/>
      <c r="F204" s="70"/>
      <c r="G204" s="82"/>
      <c r="H204" s="103"/>
      <c r="I204" s="70">
        <v>3409</v>
      </c>
      <c r="J204" s="70">
        <v>3409</v>
      </c>
      <c r="K204" s="63">
        <f t="shared" si="13"/>
        <v>100</v>
      </c>
    </row>
    <row r="205" spans="1:11" ht="18" customHeight="1">
      <c r="A205" s="373"/>
      <c r="B205" s="21">
        <v>4210</v>
      </c>
      <c r="C205" s="22" t="s">
        <v>17</v>
      </c>
      <c r="D205" s="70"/>
      <c r="E205" s="70"/>
      <c r="F205" s="70"/>
      <c r="G205" s="82"/>
      <c r="H205" s="103"/>
      <c r="I205" s="70">
        <v>371</v>
      </c>
      <c r="J205" s="70">
        <v>371</v>
      </c>
      <c r="K205" s="63">
        <f t="shared" si="13"/>
        <v>100</v>
      </c>
    </row>
    <row r="206" spans="1:11" ht="15.75" customHeight="1">
      <c r="A206" s="373"/>
      <c r="B206" s="21">
        <v>4300</v>
      </c>
      <c r="C206" s="22" t="s">
        <v>5</v>
      </c>
      <c r="D206" s="70"/>
      <c r="E206" s="70"/>
      <c r="F206" s="70"/>
      <c r="G206" s="82"/>
      <c r="H206" s="103"/>
      <c r="I206" s="70">
        <v>450</v>
      </c>
      <c r="J206" s="70">
        <v>450</v>
      </c>
      <c r="K206" s="63">
        <f t="shared" si="13"/>
        <v>100</v>
      </c>
    </row>
    <row r="207" spans="1:11" ht="18" customHeight="1">
      <c r="A207" s="374"/>
      <c r="B207" s="21">
        <v>4360</v>
      </c>
      <c r="C207" s="22" t="s">
        <v>228</v>
      </c>
      <c r="D207" s="70"/>
      <c r="E207" s="70"/>
      <c r="F207" s="70"/>
      <c r="G207" s="82"/>
      <c r="H207" s="103"/>
      <c r="I207" s="70">
        <v>300</v>
      </c>
      <c r="J207" s="70">
        <v>264.49</v>
      </c>
      <c r="K207" s="63">
        <f t="shared" si="13"/>
        <v>88.16333333333334</v>
      </c>
    </row>
    <row r="208" spans="1:11" ht="13.5" customHeight="1">
      <c r="A208" s="277">
        <v>75110</v>
      </c>
      <c r="B208" s="379" t="s">
        <v>244</v>
      </c>
      <c r="C208" s="379"/>
      <c r="D208" s="70"/>
      <c r="E208" s="64">
        <f>E209</f>
        <v>8295</v>
      </c>
      <c r="F208" s="64">
        <f>F209</f>
        <v>8141.41</v>
      </c>
      <c r="G208" s="68">
        <f>F208/E208*100</f>
        <v>98.14840265220012</v>
      </c>
      <c r="H208" s="158"/>
      <c r="I208" s="64">
        <f>SUBTOTAL(9,I210:I216)</f>
        <v>8295</v>
      </c>
      <c r="J208" s="64">
        <f>SUBTOTAL(9,J210:J216)</f>
        <v>8141.410000000001</v>
      </c>
      <c r="K208" s="95">
        <f t="shared" si="13"/>
        <v>98.14840265220013</v>
      </c>
    </row>
    <row r="209" spans="1:11" ht="41.25" customHeight="1">
      <c r="A209" s="372"/>
      <c r="B209" s="12">
        <v>2010</v>
      </c>
      <c r="C209" s="22" t="s">
        <v>10</v>
      </c>
      <c r="D209" s="70"/>
      <c r="E209" s="70">
        <v>8295</v>
      </c>
      <c r="F209" s="70">
        <v>8141.41</v>
      </c>
      <c r="G209" s="82">
        <f>F209/E209*100</f>
        <v>98.14840265220012</v>
      </c>
      <c r="H209" s="103"/>
      <c r="I209" s="70"/>
      <c r="J209" s="70"/>
      <c r="K209" s="63"/>
    </row>
    <row r="210" spans="1:11" ht="15.75" customHeight="1">
      <c r="A210" s="373"/>
      <c r="B210" s="21">
        <v>3030</v>
      </c>
      <c r="C210" s="22" t="s">
        <v>43</v>
      </c>
      <c r="D210" s="70"/>
      <c r="E210" s="70"/>
      <c r="F210" s="70"/>
      <c r="G210" s="82"/>
      <c r="H210" s="163"/>
      <c r="I210" s="89">
        <v>3960</v>
      </c>
      <c r="J210" s="70">
        <v>3820</v>
      </c>
      <c r="K210" s="63">
        <f t="shared" si="13"/>
        <v>96.46464646464646</v>
      </c>
    </row>
    <row r="211" spans="1:11" ht="15" customHeight="1">
      <c r="A211" s="373"/>
      <c r="B211" s="21">
        <v>4110</v>
      </c>
      <c r="C211" s="22" t="s">
        <v>246</v>
      </c>
      <c r="D211" s="70"/>
      <c r="E211" s="70"/>
      <c r="F211" s="70"/>
      <c r="G211" s="82"/>
      <c r="H211" s="163"/>
      <c r="I211" s="89">
        <v>476</v>
      </c>
      <c r="J211" s="70">
        <v>475.38</v>
      </c>
      <c r="K211" s="63">
        <f t="shared" si="13"/>
        <v>99.86974789915966</v>
      </c>
    </row>
    <row r="212" spans="1:11" ht="17.25" customHeight="1">
      <c r="A212" s="373"/>
      <c r="B212" s="21">
        <v>4120</v>
      </c>
      <c r="C212" s="22" t="s">
        <v>51</v>
      </c>
      <c r="D212" s="70"/>
      <c r="E212" s="70"/>
      <c r="F212" s="70"/>
      <c r="G212" s="82"/>
      <c r="H212" s="163"/>
      <c r="I212" s="89">
        <v>70</v>
      </c>
      <c r="J212" s="70">
        <v>61.02</v>
      </c>
      <c r="K212" s="63">
        <f t="shared" si="13"/>
        <v>87.17142857142858</v>
      </c>
    </row>
    <row r="213" spans="1:11" ht="16.5" customHeight="1">
      <c r="A213" s="373"/>
      <c r="B213" s="21">
        <v>4170</v>
      </c>
      <c r="C213" s="22" t="s">
        <v>16</v>
      </c>
      <c r="D213" s="70"/>
      <c r="E213" s="70"/>
      <c r="F213" s="70"/>
      <c r="G213" s="82"/>
      <c r="H213" s="296"/>
      <c r="I213" s="89">
        <v>2980</v>
      </c>
      <c r="J213" s="70">
        <v>2980</v>
      </c>
      <c r="K213" s="63">
        <f t="shared" si="13"/>
        <v>100</v>
      </c>
    </row>
    <row r="214" spans="1:11" ht="17.25" customHeight="1">
      <c r="A214" s="373"/>
      <c r="B214" s="21">
        <v>4210</v>
      </c>
      <c r="C214" s="22" t="s">
        <v>17</v>
      </c>
      <c r="D214" s="70"/>
      <c r="E214" s="70"/>
      <c r="F214" s="70"/>
      <c r="G214" s="82"/>
      <c r="H214" s="163"/>
      <c r="I214" s="89">
        <v>209</v>
      </c>
      <c r="J214" s="70">
        <v>205.01</v>
      </c>
      <c r="K214" s="63">
        <f t="shared" si="13"/>
        <v>98.09090909090908</v>
      </c>
    </row>
    <row r="215" spans="1:11" ht="17.25" customHeight="1">
      <c r="A215" s="373"/>
      <c r="B215" s="37">
        <v>4300</v>
      </c>
      <c r="C215" s="272" t="s">
        <v>5</v>
      </c>
      <c r="D215" s="63"/>
      <c r="E215" s="63"/>
      <c r="F215" s="63"/>
      <c r="G215" s="126"/>
      <c r="H215" s="326"/>
      <c r="I215" s="250">
        <v>300</v>
      </c>
      <c r="J215" s="63">
        <v>300</v>
      </c>
      <c r="K215" s="63">
        <f t="shared" si="13"/>
        <v>100</v>
      </c>
    </row>
    <row r="216" spans="1:11" ht="17.25" customHeight="1">
      <c r="A216" s="374"/>
      <c r="B216" s="21">
        <v>4360</v>
      </c>
      <c r="C216" s="22" t="s">
        <v>228</v>
      </c>
      <c r="D216" s="70"/>
      <c r="E216" s="70"/>
      <c r="F216" s="70"/>
      <c r="G216" s="82"/>
      <c r="H216" s="72"/>
      <c r="I216" s="70">
        <v>300</v>
      </c>
      <c r="J216" s="70">
        <v>300</v>
      </c>
      <c r="K216" s="70">
        <f t="shared" si="13"/>
        <v>100</v>
      </c>
    </row>
    <row r="217" spans="1:11" ht="4.5" customHeight="1" thickBot="1">
      <c r="A217" s="325"/>
      <c r="B217" s="122"/>
      <c r="C217" s="124"/>
      <c r="D217" s="98"/>
      <c r="E217" s="98"/>
      <c r="F217" s="98"/>
      <c r="G217" s="98"/>
      <c r="H217" s="98"/>
      <c r="I217" s="98"/>
      <c r="J217" s="98"/>
      <c r="K217" s="98"/>
    </row>
    <row r="218" spans="1:11" ht="17.25" customHeight="1" thickBot="1">
      <c r="A218" s="352" t="s">
        <v>0</v>
      </c>
      <c r="B218" s="354" t="s">
        <v>1</v>
      </c>
      <c r="C218" s="354" t="s">
        <v>2</v>
      </c>
      <c r="D218" s="356" t="s">
        <v>145</v>
      </c>
      <c r="E218" s="357"/>
      <c r="F218" s="357"/>
      <c r="G218" s="358"/>
      <c r="H218" s="349" t="s">
        <v>147</v>
      </c>
      <c r="I218" s="350"/>
      <c r="J218" s="350"/>
      <c r="K218" s="351"/>
    </row>
    <row r="219" spans="1:11" ht="26.25" customHeight="1" thickBot="1">
      <c r="A219" s="353"/>
      <c r="B219" s="355"/>
      <c r="C219" s="355"/>
      <c r="D219" s="1" t="s">
        <v>211</v>
      </c>
      <c r="E219" s="2" t="s">
        <v>262</v>
      </c>
      <c r="F219" s="252" t="s">
        <v>146</v>
      </c>
      <c r="G219" s="2" t="s">
        <v>175</v>
      </c>
      <c r="H219" s="2" t="s">
        <v>211</v>
      </c>
      <c r="I219" s="2" t="s">
        <v>262</v>
      </c>
      <c r="J219" s="3" t="s">
        <v>146</v>
      </c>
      <c r="K219" s="2" t="s">
        <v>175</v>
      </c>
    </row>
    <row r="220" spans="1:11" ht="18" customHeight="1" thickBot="1">
      <c r="A220" s="42">
        <v>752</v>
      </c>
      <c r="B220" s="365" t="s">
        <v>65</v>
      </c>
      <c r="C220" s="366"/>
      <c r="D220" s="66">
        <f aca="true" t="shared" si="14" ref="D220:J220">SUM(D221)</f>
        <v>200</v>
      </c>
      <c r="E220" s="66">
        <f t="shared" si="14"/>
        <v>200</v>
      </c>
      <c r="F220" s="66">
        <f t="shared" si="14"/>
        <v>200</v>
      </c>
      <c r="G220" s="66">
        <f t="shared" si="14"/>
        <v>100</v>
      </c>
      <c r="H220" s="66">
        <f t="shared" si="14"/>
        <v>4000</v>
      </c>
      <c r="I220" s="66">
        <f t="shared" si="14"/>
        <v>4000</v>
      </c>
      <c r="J220" s="66">
        <f t="shared" si="14"/>
        <v>3552.99</v>
      </c>
      <c r="K220" s="66">
        <f>J220/I220*100</f>
        <v>88.82475</v>
      </c>
    </row>
    <row r="221" spans="1:11" ht="19.5" customHeight="1">
      <c r="A221" s="59">
        <v>75212</v>
      </c>
      <c r="B221" s="381" t="s">
        <v>66</v>
      </c>
      <c r="C221" s="382"/>
      <c r="D221" s="110">
        <f>SUM(D222)</f>
        <v>200</v>
      </c>
      <c r="E221" s="110">
        <f>SUM(E222)</f>
        <v>200</v>
      </c>
      <c r="F221" s="110">
        <f>SUM(F222)</f>
        <v>200</v>
      </c>
      <c r="G221" s="144">
        <f>F221/E221*100</f>
        <v>100</v>
      </c>
      <c r="H221" s="110">
        <f>SUM(H223:H225)</f>
        <v>4000</v>
      </c>
      <c r="I221" s="110">
        <f>SUM(I223:I225)</f>
        <v>4000</v>
      </c>
      <c r="J221" s="110">
        <f>SUM(J223:J225)</f>
        <v>3552.99</v>
      </c>
      <c r="K221" s="110">
        <f>J221/I221*100</f>
        <v>88.82475</v>
      </c>
    </row>
    <row r="222" spans="1:11" ht="40.5" customHeight="1">
      <c r="A222" s="375"/>
      <c r="B222" s="18">
        <v>2010</v>
      </c>
      <c r="C222" s="46" t="s">
        <v>10</v>
      </c>
      <c r="D222" s="64">
        <v>200</v>
      </c>
      <c r="E222" s="64">
        <v>200</v>
      </c>
      <c r="F222" s="64">
        <v>200</v>
      </c>
      <c r="G222" s="68">
        <f>F222/E222*100</f>
        <v>100</v>
      </c>
      <c r="H222" s="158"/>
      <c r="I222" s="64"/>
      <c r="J222" s="64"/>
      <c r="K222" s="64"/>
    </row>
    <row r="223" spans="1:11" ht="13.5" customHeight="1">
      <c r="A223" s="376"/>
      <c r="B223" s="107">
        <v>4210</v>
      </c>
      <c r="C223" s="12" t="s">
        <v>17</v>
      </c>
      <c r="D223" s="70"/>
      <c r="E223" s="70"/>
      <c r="F223" s="70"/>
      <c r="G223" s="68"/>
      <c r="H223" s="72">
        <v>3000</v>
      </c>
      <c r="I223" s="72">
        <v>2700</v>
      </c>
      <c r="J223" s="70">
        <v>2588.78</v>
      </c>
      <c r="K223" s="70">
        <f>J223/I223*100</f>
        <v>95.88074074074075</v>
      </c>
    </row>
    <row r="224" spans="1:11" ht="15" customHeight="1">
      <c r="A224" s="376"/>
      <c r="B224" s="118">
        <v>4270</v>
      </c>
      <c r="C224" s="38" t="s">
        <v>19</v>
      </c>
      <c r="D224" s="63"/>
      <c r="E224" s="63"/>
      <c r="F224" s="63"/>
      <c r="G224" s="102"/>
      <c r="H224" s="112"/>
      <c r="I224" s="112">
        <v>300</v>
      </c>
      <c r="J224" s="63">
        <v>49.45</v>
      </c>
      <c r="K224" s="70">
        <f>J224/I224*100</f>
        <v>16.483333333333334</v>
      </c>
    </row>
    <row r="225" spans="1:11" ht="18" customHeight="1" thickBot="1">
      <c r="A225" s="377"/>
      <c r="B225" s="118">
        <v>4300</v>
      </c>
      <c r="C225" s="38" t="s">
        <v>5</v>
      </c>
      <c r="D225" s="63"/>
      <c r="E225" s="63"/>
      <c r="F225" s="63"/>
      <c r="G225" s="102"/>
      <c r="H225" s="112">
        <v>1000</v>
      </c>
      <c r="I225" s="112">
        <v>1000</v>
      </c>
      <c r="J225" s="63">
        <v>914.76</v>
      </c>
      <c r="K225" s="70">
        <f>J225/I225*100</f>
        <v>91.476</v>
      </c>
    </row>
    <row r="226" spans="1:11" ht="27" customHeight="1" thickBot="1">
      <c r="A226" s="4">
        <v>754</v>
      </c>
      <c r="B226" s="367" t="s">
        <v>67</v>
      </c>
      <c r="C226" s="368"/>
      <c r="D226" s="65">
        <f>SUM(D227+D229+D234)</f>
        <v>1000</v>
      </c>
      <c r="E226" s="65">
        <f>SUM(E227+E229+E234)</f>
        <v>1000</v>
      </c>
      <c r="F226" s="65">
        <f>SUM(F227+F229+F234)</f>
        <v>1000</v>
      </c>
      <c r="G226" s="66">
        <f>F226/E226*100</f>
        <v>100</v>
      </c>
      <c r="H226" s="85">
        <f>SUM(H227+H229+H234)</f>
        <v>42900</v>
      </c>
      <c r="I226" s="85">
        <f>SUM(I227+I229+I234)</f>
        <v>42900</v>
      </c>
      <c r="J226" s="85">
        <f>SUM(J227+J229+J234)</f>
        <v>39058</v>
      </c>
      <c r="K226" s="66">
        <f>J226/I226*100</f>
        <v>91.04428904428904</v>
      </c>
    </row>
    <row r="227" spans="1:11" ht="14.25" customHeight="1">
      <c r="A227" s="16">
        <v>75412</v>
      </c>
      <c r="B227" s="363" t="s">
        <v>68</v>
      </c>
      <c r="C227" s="364"/>
      <c r="D227" s="64">
        <v>0</v>
      </c>
      <c r="E227" s="64">
        <v>0</v>
      </c>
      <c r="F227" s="64">
        <v>0</v>
      </c>
      <c r="G227" s="68"/>
      <c r="H227" s="73">
        <f>SUM(H228:H228)</f>
        <v>25000</v>
      </c>
      <c r="I227" s="64">
        <f>SUM(I228:I228)</f>
        <v>25000</v>
      </c>
      <c r="J227" s="64">
        <f>SUM(J228:J228)</f>
        <v>25000</v>
      </c>
      <c r="K227" s="76">
        <f aca="true" t="shared" si="15" ref="K227:K238">J227/I227*100</f>
        <v>100</v>
      </c>
    </row>
    <row r="228" spans="1:11" ht="31.5" customHeight="1">
      <c r="A228" s="116"/>
      <c r="B228" s="21">
        <v>2820</v>
      </c>
      <c r="C228" s="292" t="s">
        <v>28</v>
      </c>
      <c r="D228" s="70"/>
      <c r="E228" s="70"/>
      <c r="F228" s="70"/>
      <c r="G228" s="68"/>
      <c r="H228" s="112">
        <v>25000</v>
      </c>
      <c r="I228" s="70">
        <v>25000</v>
      </c>
      <c r="J228" s="72">
        <v>25000</v>
      </c>
      <c r="K228" s="70">
        <f t="shared" si="15"/>
        <v>100</v>
      </c>
    </row>
    <row r="229" spans="1:11" ht="15.75" customHeight="1">
      <c r="A229" s="154">
        <v>75414</v>
      </c>
      <c r="B229" s="363" t="s">
        <v>69</v>
      </c>
      <c r="C229" s="364"/>
      <c r="D229" s="76">
        <f>SUM(D230:D232)</f>
        <v>1000</v>
      </c>
      <c r="E229" s="76">
        <f>SUM(E230:E232)</f>
        <v>1000</v>
      </c>
      <c r="F229" s="76">
        <f>SUM(F230:F232)</f>
        <v>1000</v>
      </c>
      <c r="G229" s="84">
        <f>F229/E229*100</f>
        <v>100</v>
      </c>
      <c r="H229" s="73">
        <f>SUM(H230:H232)</f>
        <v>4200</v>
      </c>
      <c r="I229" s="76">
        <f>SUM(I230:I233)</f>
        <v>5200</v>
      </c>
      <c r="J229" s="76">
        <f>SUM(J230:J233)</f>
        <v>4898.17</v>
      </c>
      <c r="K229" s="71">
        <f t="shared" si="15"/>
        <v>94.19557692307693</v>
      </c>
    </row>
    <row r="230" spans="1:11" ht="39" customHeight="1">
      <c r="A230" s="116"/>
      <c r="B230" s="12">
        <v>2010</v>
      </c>
      <c r="C230" s="294" t="s">
        <v>10</v>
      </c>
      <c r="D230" s="70">
        <v>1000</v>
      </c>
      <c r="E230" s="70">
        <v>1000</v>
      </c>
      <c r="F230" s="70">
        <v>1000</v>
      </c>
      <c r="G230" s="82">
        <f>F230/E230*100</f>
        <v>100</v>
      </c>
      <c r="H230" s="72"/>
      <c r="I230" s="70"/>
      <c r="J230" s="70"/>
      <c r="K230" s="70"/>
    </row>
    <row r="231" spans="1:11" ht="15" customHeight="1">
      <c r="A231" s="100"/>
      <c r="B231" s="21">
        <v>4210</v>
      </c>
      <c r="C231" s="52" t="s">
        <v>17</v>
      </c>
      <c r="D231" s="70"/>
      <c r="E231" s="70"/>
      <c r="F231" s="70"/>
      <c r="G231" s="68"/>
      <c r="H231" s="72">
        <v>3000</v>
      </c>
      <c r="I231" s="72">
        <v>2950</v>
      </c>
      <c r="J231" s="72">
        <v>2728.11</v>
      </c>
      <c r="K231" s="70">
        <f t="shared" si="15"/>
        <v>92.47830508474577</v>
      </c>
    </row>
    <row r="232" spans="1:11" ht="15.75" customHeight="1">
      <c r="A232" s="345"/>
      <c r="B232" s="21">
        <v>4300</v>
      </c>
      <c r="C232" s="52" t="s">
        <v>5</v>
      </c>
      <c r="D232" s="70"/>
      <c r="E232" s="70"/>
      <c r="F232" s="70"/>
      <c r="G232" s="68"/>
      <c r="H232" s="72">
        <v>1200</v>
      </c>
      <c r="I232" s="72">
        <v>1800</v>
      </c>
      <c r="J232" s="72">
        <v>1734.06</v>
      </c>
      <c r="K232" s="70">
        <f t="shared" si="15"/>
        <v>96.33666666666666</v>
      </c>
    </row>
    <row r="233" spans="1:11" ht="15.75" customHeight="1">
      <c r="A233" s="346"/>
      <c r="B233" s="37">
        <v>4360</v>
      </c>
      <c r="C233" s="25" t="s">
        <v>253</v>
      </c>
      <c r="D233" s="63"/>
      <c r="E233" s="63"/>
      <c r="F233" s="63"/>
      <c r="G233" s="102"/>
      <c r="H233" s="112"/>
      <c r="I233" s="112">
        <v>450</v>
      </c>
      <c r="J233" s="112">
        <v>436</v>
      </c>
      <c r="K233" s="70">
        <f t="shared" si="15"/>
        <v>96.88888888888889</v>
      </c>
    </row>
    <row r="234" spans="1:11" ht="12" customHeight="1">
      <c r="A234" s="60">
        <v>75495</v>
      </c>
      <c r="B234" s="61"/>
      <c r="C234" s="80" t="s">
        <v>9</v>
      </c>
      <c r="D234" s="95"/>
      <c r="E234" s="95"/>
      <c r="F234" s="95"/>
      <c r="G234" s="102"/>
      <c r="H234" s="111">
        <f>SUM(H235:H238)</f>
        <v>13700</v>
      </c>
      <c r="I234" s="111">
        <f>SUM(I235:I238)</f>
        <v>12700</v>
      </c>
      <c r="J234" s="111">
        <f>SUM(J235:J238)</f>
        <v>9159.83</v>
      </c>
      <c r="K234" s="64">
        <f t="shared" si="15"/>
        <v>72.12464566929134</v>
      </c>
    </row>
    <row r="235" spans="1:11" ht="14.25" customHeight="1">
      <c r="A235" s="347"/>
      <c r="B235" s="21">
        <v>4210</v>
      </c>
      <c r="C235" s="52" t="s">
        <v>17</v>
      </c>
      <c r="D235" s="111"/>
      <c r="E235" s="95"/>
      <c r="F235" s="95"/>
      <c r="G235" s="102"/>
      <c r="H235" s="112">
        <v>3500</v>
      </c>
      <c r="I235" s="112">
        <v>3500</v>
      </c>
      <c r="J235" s="112">
        <v>590.4</v>
      </c>
      <c r="K235" s="70">
        <f t="shared" si="15"/>
        <v>16.86857142857143</v>
      </c>
    </row>
    <row r="236" spans="1:11" ht="12" customHeight="1">
      <c r="A236" s="348"/>
      <c r="B236" s="21">
        <v>4260</v>
      </c>
      <c r="C236" s="52" t="s">
        <v>229</v>
      </c>
      <c r="D236" s="111"/>
      <c r="E236" s="95"/>
      <c r="F236" s="95"/>
      <c r="G236" s="102"/>
      <c r="H236" s="112">
        <v>2400</v>
      </c>
      <c r="I236" s="112">
        <v>1400</v>
      </c>
      <c r="J236" s="112">
        <v>784.63</v>
      </c>
      <c r="K236" s="70">
        <f t="shared" si="15"/>
        <v>56.045</v>
      </c>
    </row>
    <row r="237" spans="1:11" ht="12.75" customHeight="1">
      <c r="A237" s="348"/>
      <c r="B237" s="21">
        <v>4300</v>
      </c>
      <c r="C237" s="52" t="s">
        <v>5</v>
      </c>
      <c r="D237" s="111"/>
      <c r="E237" s="95"/>
      <c r="F237" s="95"/>
      <c r="G237" s="102"/>
      <c r="H237" s="112">
        <v>7100</v>
      </c>
      <c r="I237" s="112">
        <v>7100</v>
      </c>
      <c r="J237" s="112">
        <v>7084.8</v>
      </c>
      <c r="K237" s="70">
        <f t="shared" si="15"/>
        <v>99.78591549295774</v>
      </c>
    </row>
    <row r="238" spans="1:11" ht="12.75" customHeight="1" thickBot="1">
      <c r="A238" s="380"/>
      <c r="B238" s="107">
        <v>4430</v>
      </c>
      <c r="C238" s="22" t="s">
        <v>11</v>
      </c>
      <c r="D238" s="72"/>
      <c r="E238" s="70"/>
      <c r="F238" s="70"/>
      <c r="G238" s="82"/>
      <c r="H238" s="103">
        <v>700</v>
      </c>
      <c r="I238" s="72">
        <v>700</v>
      </c>
      <c r="J238" s="70">
        <v>700</v>
      </c>
      <c r="K238" s="70">
        <f t="shared" si="15"/>
        <v>100</v>
      </c>
    </row>
    <row r="239" spans="1:11" ht="52.5" customHeight="1" thickBot="1">
      <c r="A239" s="42">
        <v>756</v>
      </c>
      <c r="B239" s="367" t="s">
        <v>70</v>
      </c>
      <c r="C239" s="368"/>
      <c r="D239" s="65">
        <f>SUM(D240+D245+D254+D276+D266)</f>
        <v>8173156</v>
      </c>
      <c r="E239" s="65">
        <f>SUM(E240+E245+E254+E276+E266)</f>
        <v>6719450</v>
      </c>
      <c r="F239" s="65">
        <f>SUM(F240+F245+F254+F276+F266)</f>
        <v>6657308.68</v>
      </c>
      <c r="G239" s="66">
        <f>F239/E239*100</f>
        <v>99.07520228590137</v>
      </c>
      <c r="H239" s="65"/>
      <c r="I239" s="65"/>
      <c r="J239" s="65"/>
      <c r="K239" s="69"/>
    </row>
    <row r="240" spans="1:11" ht="14.25" customHeight="1">
      <c r="A240" s="29">
        <v>75601</v>
      </c>
      <c r="B240" s="359" t="s">
        <v>71</v>
      </c>
      <c r="C240" s="360"/>
      <c r="D240" s="76">
        <f>SUM(D241)</f>
        <v>1000</v>
      </c>
      <c r="E240" s="76">
        <f>SUM(E241:E241)</f>
        <v>1000</v>
      </c>
      <c r="F240" s="76">
        <f>SUM(F241:F241)</f>
        <v>1900</v>
      </c>
      <c r="G240" s="84">
        <f>F240/E240*100</f>
        <v>190</v>
      </c>
      <c r="H240" s="30"/>
      <c r="I240" s="8"/>
      <c r="J240" s="8"/>
      <c r="K240" s="8"/>
    </row>
    <row r="241" spans="1:11" ht="25.5" customHeight="1">
      <c r="A241" s="39"/>
      <c r="B241" s="12" t="s">
        <v>72</v>
      </c>
      <c r="C241" s="46" t="s">
        <v>73</v>
      </c>
      <c r="D241" s="70">
        <v>1000</v>
      </c>
      <c r="E241" s="70">
        <v>1000</v>
      </c>
      <c r="F241" s="70">
        <v>1900</v>
      </c>
      <c r="G241" s="82">
        <f>F241/E241*100</f>
        <v>190</v>
      </c>
      <c r="H241" s="15"/>
      <c r="I241" s="13"/>
      <c r="J241" s="13"/>
      <c r="K241" s="13"/>
    </row>
    <row r="242" spans="1:11" ht="3" customHeight="1" thickBot="1">
      <c r="A242" s="325"/>
      <c r="B242" s="122"/>
      <c r="C242" s="258"/>
      <c r="D242" s="98"/>
      <c r="E242" s="98"/>
      <c r="F242" s="98"/>
      <c r="G242" s="98"/>
      <c r="H242" s="120"/>
      <c r="I242" s="120"/>
      <c r="J242" s="120"/>
      <c r="K242" s="120"/>
    </row>
    <row r="243" spans="1:11" ht="18" customHeight="1" thickBot="1">
      <c r="A243" s="352" t="s">
        <v>0</v>
      </c>
      <c r="B243" s="354" t="s">
        <v>1</v>
      </c>
      <c r="C243" s="354" t="s">
        <v>2</v>
      </c>
      <c r="D243" s="356" t="s">
        <v>145</v>
      </c>
      <c r="E243" s="357"/>
      <c r="F243" s="357"/>
      <c r="G243" s="358"/>
      <c r="H243" s="349" t="s">
        <v>147</v>
      </c>
      <c r="I243" s="350"/>
      <c r="J243" s="350"/>
      <c r="K243" s="351"/>
    </row>
    <row r="244" spans="1:11" ht="25.5" customHeight="1" thickBot="1">
      <c r="A244" s="353"/>
      <c r="B244" s="355"/>
      <c r="C244" s="355"/>
      <c r="D244" s="1" t="s">
        <v>211</v>
      </c>
      <c r="E244" s="2" t="s">
        <v>262</v>
      </c>
      <c r="F244" s="252" t="s">
        <v>146</v>
      </c>
      <c r="G244" s="2" t="s">
        <v>175</v>
      </c>
      <c r="H244" s="2" t="s">
        <v>211</v>
      </c>
      <c r="I244" s="2" t="s">
        <v>262</v>
      </c>
      <c r="J244" s="3" t="s">
        <v>146</v>
      </c>
      <c r="K244" s="2" t="s">
        <v>175</v>
      </c>
    </row>
    <row r="245" spans="1:11" ht="38.25" customHeight="1">
      <c r="A245" s="121">
        <v>75615</v>
      </c>
      <c r="B245" s="398" t="s">
        <v>76</v>
      </c>
      <c r="C245" s="399"/>
      <c r="D245" s="64">
        <f>SUM(D246:D253)</f>
        <v>3162293</v>
      </c>
      <c r="E245" s="64">
        <f>SUM(E246:E253)</f>
        <v>2381587</v>
      </c>
      <c r="F245" s="64">
        <f>SUM(F246:F253)</f>
        <v>2209320.28</v>
      </c>
      <c r="G245" s="82">
        <f aca="true" t="shared" si="16" ref="G245:G253">F245/E245*100</f>
        <v>92.7667257169274</v>
      </c>
      <c r="H245" s="20"/>
      <c r="I245" s="19"/>
      <c r="J245" s="19"/>
      <c r="K245" s="19"/>
    </row>
    <row r="246" spans="1:11" ht="12.75" customHeight="1">
      <c r="A246" s="58"/>
      <c r="B246" s="117" t="s">
        <v>77</v>
      </c>
      <c r="C246" s="52" t="s">
        <v>78</v>
      </c>
      <c r="D246" s="70">
        <v>2528837</v>
      </c>
      <c r="E246" s="70">
        <v>2238131</v>
      </c>
      <c r="F246" s="70">
        <v>2026552.68</v>
      </c>
      <c r="G246" s="82">
        <f t="shared" si="16"/>
        <v>90.54665164818324</v>
      </c>
      <c r="H246" s="15"/>
      <c r="I246" s="13"/>
      <c r="J246" s="13"/>
      <c r="K246" s="13"/>
    </row>
    <row r="247" spans="1:11" ht="12.75" customHeight="1">
      <c r="A247" s="125"/>
      <c r="B247" s="12" t="s">
        <v>79</v>
      </c>
      <c r="C247" s="113" t="s">
        <v>80</v>
      </c>
      <c r="D247" s="71">
        <v>131055</v>
      </c>
      <c r="E247" s="71">
        <v>131055</v>
      </c>
      <c r="F247" s="71">
        <v>163264</v>
      </c>
      <c r="G247" s="74">
        <f t="shared" si="16"/>
        <v>124.57670443706841</v>
      </c>
      <c r="H247" s="34"/>
      <c r="I247" s="33"/>
      <c r="J247" s="33"/>
      <c r="K247" s="33"/>
    </row>
    <row r="248" spans="1:11" ht="15" customHeight="1">
      <c r="A248" s="159"/>
      <c r="B248" s="11" t="s">
        <v>149</v>
      </c>
      <c r="C248" s="52" t="s">
        <v>148</v>
      </c>
      <c r="D248" s="70">
        <v>1251</v>
      </c>
      <c r="E248" s="70">
        <v>1251</v>
      </c>
      <c r="F248" s="70">
        <v>1249</v>
      </c>
      <c r="G248" s="82">
        <f t="shared" si="16"/>
        <v>99.84012789768185</v>
      </c>
      <c r="H248" s="15"/>
      <c r="I248" s="13"/>
      <c r="J248" s="13"/>
      <c r="K248" s="13"/>
    </row>
    <row r="249" spans="1:11" ht="13.5" customHeight="1">
      <c r="A249" s="361"/>
      <c r="B249" s="12" t="s">
        <v>81</v>
      </c>
      <c r="C249" s="52" t="s">
        <v>82</v>
      </c>
      <c r="D249" s="70">
        <v>950</v>
      </c>
      <c r="E249" s="70">
        <v>950</v>
      </c>
      <c r="F249" s="70">
        <v>238</v>
      </c>
      <c r="G249" s="82">
        <f t="shared" si="16"/>
        <v>25.05263157894737</v>
      </c>
      <c r="H249" s="15"/>
      <c r="I249" s="13"/>
      <c r="J249" s="13"/>
      <c r="K249" s="13"/>
    </row>
    <row r="250" spans="1:11" ht="27" customHeight="1">
      <c r="A250" s="361"/>
      <c r="B250" s="11" t="s">
        <v>25</v>
      </c>
      <c r="C250" s="294" t="s">
        <v>185</v>
      </c>
      <c r="D250" s="70">
        <v>490000</v>
      </c>
      <c r="E250" s="70">
        <v>0</v>
      </c>
      <c r="F250" s="70">
        <v>0</v>
      </c>
      <c r="G250" s="82"/>
      <c r="H250" s="15"/>
      <c r="I250" s="13"/>
      <c r="J250" s="13"/>
      <c r="K250" s="13"/>
    </row>
    <row r="251" spans="1:11" ht="14.25" customHeight="1">
      <c r="A251" s="361"/>
      <c r="B251" s="12" t="s">
        <v>83</v>
      </c>
      <c r="C251" s="52" t="s">
        <v>84</v>
      </c>
      <c r="D251" s="70">
        <v>200</v>
      </c>
      <c r="E251" s="70">
        <v>200</v>
      </c>
      <c r="F251" s="70">
        <v>248</v>
      </c>
      <c r="G251" s="82">
        <f t="shared" si="16"/>
        <v>124</v>
      </c>
      <c r="H251" s="150"/>
      <c r="I251" s="13"/>
      <c r="J251" s="13"/>
      <c r="K251" s="13"/>
    </row>
    <row r="252" spans="1:11" ht="14.25" customHeight="1">
      <c r="A252" s="361"/>
      <c r="B252" s="11" t="s">
        <v>37</v>
      </c>
      <c r="C252" s="52" t="s">
        <v>38</v>
      </c>
      <c r="D252" s="70">
        <v>0</v>
      </c>
      <c r="E252" s="70">
        <v>0</v>
      </c>
      <c r="F252" s="70">
        <v>67.63</v>
      </c>
      <c r="G252" s="82"/>
      <c r="H252" s="15"/>
      <c r="I252" s="13"/>
      <c r="J252" s="13"/>
      <c r="K252" s="13"/>
    </row>
    <row r="253" spans="1:11" ht="24" customHeight="1">
      <c r="A253" s="362"/>
      <c r="B253" s="12" t="s">
        <v>74</v>
      </c>
      <c r="C253" s="57" t="s">
        <v>75</v>
      </c>
      <c r="D253" s="70">
        <v>10000</v>
      </c>
      <c r="E253" s="70">
        <v>10000</v>
      </c>
      <c r="F253" s="70">
        <v>17700.97</v>
      </c>
      <c r="G253" s="82">
        <f t="shared" si="16"/>
        <v>177.0097</v>
      </c>
      <c r="H253" s="15"/>
      <c r="I253" s="13"/>
      <c r="J253" s="13"/>
      <c r="K253" s="13"/>
    </row>
    <row r="254" spans="1:11" ht="34.5" customHeight="1">
      <c r="A254" s="16">
        <v>75616</v>
      </c>
      <c r="B254" s="398" t="s">
        <v>85</v>
      </c>
      <c r="C254" s="399"/>
      <c r="D254" s="64">
        <f>SUM(D255:D265)</f>
        <v>1941612</v>
      </c>
      <c r="E254" s="64">
        <f>SUM(E255:E265)</f>
        <v>1453812</v>
      </c>
      <c r="F254" s="64">
        <f>SUM(F255:F265)</f>
        <v>1529723.01</v>
      </c>
      <c r="G254" s="68">
        <f>F254/E254*100</f>
        <v>105.22151488638146</v>
      </c>
      <c r="H254" s="20"/>
      <c r="I254" s="19"/>
      <c r="J254" s="19"/>
      <c r="K254" s="19"/>
    </row>
    <row r="255" spans="1:11" ht="16.5" customHeight="1">
      <c r="A255" s="116"/>
      <c r="B255" s="12" t="s">
        <v>77</v>
      </c>
      <c r="C255" s="52" t="s">
        <v>78</v>
      </c>
      <c r="D255" s="70">
        <v>1242683</v>
      </c>
      <c r="E255" s="70">
        <v>1166883</v>
      </c>
      <c r="F255" s="70">
        <v>1176398.73</v>
      </c>
      <c r="G255" s="82">
        <f aca="true" t="shared" si="17" ref="G255:G278">F255/E255*100</f>
        <v>100.81548278619192</v>
      </c>
      <c r="H255" s="15"/>
      <c r="I255" s="13"/>
      <c r="J255" s="13"/>
      <c r="K255" s="13"/>
    </row>
    <row r="256" spans="1:11" ht="15" customHeight="1">
      <c r="A256" s="345"/>
      <c r="B256" s="12" t="s">
        <v>79</v>
      </c>
      <c r="C256" s="52" t="s">
        <v>80</v>
      </c>
      <c r="D256" s="70">
        <v>150300</v>
      </c>
      <c r="E256" s="70">
        <v>150300</v>
      </c>
      <c r="F256" s="70">
        <v>138828.97</v>
      </c>
      <c r="G256" s="82">
        <f t="shared" si="17"/>
        <v>92.36791084497672</v>
      </c>
      <c r="H256" s="15"/>
      <c r="I256" s="13"/>
      <c r="J256" s="13"/>
      <c r="K256" s="13"/>
    </row>
    <row r="257" spans="1:11" ht="14.25" customHeight="1">
      <c r="A257" s="345"/>
      <c r="B257" s="11" t="s">
        <v>149</v>
      </c>
      <c r="C257" s="52" t="s">
        <v>148</v>
      </c>
      <c r="D257" s="70">
        <v>32</v>
      </c>
      <c r="E257" s="70">
        <v>32</v>
      </c>
      <c r="F257" s="70">
        <v>32</v>
      </c>
      <c r="G257" s="82">
        <f t="shared" si="17"/>
        <v>100</v>
      </c>
      <c r="H257" s="15"/>
      <c r="I257" s="13"/>
      <c r="J257" s="13"/>
      <c r="K257" s="13"/>
    </row>
    <row r="258" spans="1:11" ht="15.75" customHeight="1">
      <c r="A258" s="197"/>
      <c r="B258" s="12" t="s">
        <v>81</v>
      </c>
      <c r="C258" s="52" t="s">
        <v>82</v>
      </c>
      <c r="D258" s="70">
        <v>68097</v>
      </c>
      <c r="E258" s="70">
        <v>68097</v>
      </c>
      <c r="F258" s="70">
        <v>76281.14</v>
      </c>
      <c r="G258" s="82">
        <f t="shared" si="17"/>
        <v>112.01835616840683</v>
      </c>
      <c r="H258" s="15"/>
      <c r="I258" s="13"/>
      <c r="J258" s="13"/>
      <c r="K258" s="13"/>
    </row>
    <row r="259" spans="1:11" ht="14.25" customHeight="1">
      <c r="A259" s="197"/>
      <c r="B259" s="12" t="s">
        <v>86</v>
      </c>
      <c r="C259" s="52" t="s">
        <v>87</v>
      </c>
      <c r="D259" s="70">
        <v>500</v>
      </c>
      <c r="E259" s="70">
        <v>500</v>
      </c>
      <c r="F259" s="70">
        <v>15723</v>
      </c>
      <c r="G259" s="82">
        <f t="shared" si="17"/>
        <v>3144.6000000000004</v>
      </c>
      <c r="H259" s="15"/>
      <c r="I259" s="13"/>
      <c r="J259" s="13"/>
      <c r="K259" s="13"/>
    </row>
    <row r="260" spans="1:11" ht="13.5" customHeight="1">
      <c r="A260" s="345"/>
      <c r="B260" s="12" t="s">
        <v>88</v>
      </c>
      <c r="C260" s="52" t="s">
        <v>89</v>
      </c>
      <c r="D260" s="70">
        <v>6000</v>
      </c>
      <c r="E260" s="70">
        <v>6000</v>
      </c>
      <c r="F260" s="70">
        <v>5505</v>
      </c>
      <c r="G260" s="82">
        <f t="shared" si="17"/>
        <v>91.75</v>
      </c>
      <c r="H260" s="15"/>
      <c r="I260" s="13"/>
      <c r="J260" s="13"/>
      <c r="K260" s="13"/>
    </row>
    <row r="261" spans="1:11" ht="13.5" customHeight="1">
      <c r="A261" s="345"/>
      <c r="B261" s="12" t="s">
        <v>90</v>
      </c>
      <c r="C261" s="52" t="s">
        <v>91</v>
      </c>
      <c r="D261" s="70">
        <v>4000</v>
      </c>
      <c r="E261" s="70">
        <v>12000</v>
      </c>
      <c r="F261" s="70">
        <v>10179</v>
      </c>
      <c r="G261" s="82">
        <f t="shared" si="17"/>
        <v>84.82499999999999</v>
      </c>
      <c r="H261" s="15"/>
      <c r="I261" s="13"/>
      <c r="J261" s="13"/>
      <c r="K261" s="13"/>
    </row>
    <row r="262" spans="1:11" ht="27" customHeight="1">
      <c r="A262" s="345"/>
      <c r="B262" s="11" t="s">
        <v>25</v>
      </c>
      <c r="C262" s="294" t="s">
        <v>185</v>
      </c>
      <c r="D262" s="70">
        <v>420000</v>
      </c>
      <c r="E262" s="70">
        <v>0</v>
      </c>
      <c r="F262" s="70">
        <v>0</v>
      </c>
      <c r="G262" s="82"/>
      <c r="H262" s="15"/>
      <c r="I262" s="13"/>
      <c r="J262" s="13"/>
      <c r="K262" s="13"/>
    </row>
    <row r="263" spans="1:11" ht="13.5" customHeight="1">
      <c r="A263" s="345"/>
      <c r="B263" s="12" t="s">
        <v>83</v>
      </c>
      <c r="C263" s="52" t="s">
        <v>84</v>
      </c>
      <c r="D263" s="70">
        <v>40000</v>
      </c>
      <c r="E263" s="70">
        <v>40000</v>
      </c>
      <c r="F263" s="70">
        <v>82970.04</v>
      </c>
      <c r="G263" s="82">
        <f t="shared" si="17"/>
        <v>207.4251</v>
      </c>
      <c r="H263" s="15"/>
      <c r="I263" s="13"/>
      <c r="J263" s="13"/>
      <c r="K263" s="13"/>
    </row>
    <row r="264" spans="1:11" ht="13.5" customHeight="1">
      <c r="A264" s="100"/>
      <c r="B264" s="11" t="s">
        <v>37</v>
      </c>
      <c r="C264" s="52" t="s">
        <v>38</v>
      </c>
      <c r="D264" s="70">
        <v>0</v>
      </c>
      <c r="E264" s="70">
        <v>0</v>
      </c>
      <c r="F264" s="70">
        <v>4600.54</v>
      </c>
      <c r="G264" s="82"/>
      <c r="H264" s="15"/>
      <c r="I264" s="13"/>
      <c r="J264" s="13"/>
      <c r="K264" s="13"/>
    </row>
    <row r="265" spans="1:11" ht="24" customHeight="1">
      <c r="A265" s="101"/>
      <c r="B265" s="12" t="s">
        <v>74</v>
      </c>
      <c r="C265" s="46" t="s">
        <v>75</v>
      </c>
      <c r="D265" s="70">
        <v>10000</v>
      </c>
      <c r="E265" s="70">
        <v>10000</v>
      </c>
      <c r="F265" s="70">
        <v>19204.59</v>
      </c>
      <c r="G265" s="82">
        <f t="shared" si="17"/>
        <v>192.0459</v>
      </c>
      <c r="H265" s="15"/>
      <c r="I265" s="13"/>
      <c r="J265" s="13"/>
      <c r="K265" s="13"/>
    </row>
    <row r="266" spans="1:11" ht="27.75" customHeight="1">
      <c r="A266" s="160">
        <v>75618</v>
      </c>
      <c r="B266" s="396" t="s">
        <v>185</v>
      </c>
      <c r="C266" s="397"/>
      <c r="D266" s="188">
        <f>SUM(D267:D275)</f>
        <v>414000</v>
      </c>
      <c r="E266" s="188">
        <f>SUM(E267:E275)</f>
        <v>228800</v>
      </c>
      <c r="F266" s="188">
        <f>SUM(F267:F275)</f>
        <v>236215.43000000002</v>
      </c>
      <c r="G266" s="68">
        <f t="shared" si="17"/>
        <v>103.24100961538463</v>
      </c>
      <c r="H266" s="164"/>
      <c r="I266" s="161"/>
      <c r="J266" s="161"/>
      <c r="K266" s="161"/>
    </row>
    <row r="267" spans="1:11" ht="13.5" customHeight="1">
      <c r="A267" s="26"/>
      <c r="B267" s="12" t="s">
        <v>92</v>
      </c>
      <c r="C267" s="52" t="s">
        <v>93</v>
      </c>
      <c r="D267" s="70">
        <v>10000</v>
      </c>
      <c r="E267" s="70">
        <v>10000</v>
      </c>
      <c r="F267" s="70">
        <v>14400.75</v>
      </c>
      <c r="G267" s="82">
        <f t="shared" si="17"/>
        <v>144.0075</v>
      </c>
      <c r="H267" s="15"/>
      <c r="I267" s="13"/>
      <c r="J267" s="13"/>
      <c r="K267" s="13"/>
    </row>
    <row r="268" spans="1:11" ht="14.25" customHeight="1">
      <c r="A268" s="33"/>
      <c r="B268" s="11" t="s">
        <v>150</v>
      </c>
      <c r="C268" s="52" t="s">
        <v>151</v>
      </c>
      <c r="D268" s="70">
        <v>280000</v>
      </c>
      <c r="E268" s="70">
        <v>87800</v>
      </c>
      <c r="F268" s="70">
        <v>87782.4</v>
      </c>
      <c r="G268" s="82">
        <f t="shared" si="17"/>
        <v>99.97995444191343</v>
      </c>
      <c r="H268" s="15"/>
      <c r="I268" s="13"/>
      <c r="J268" s="13"/>
      <c r="K268" s="13"/>
    </row>
    <row r="269" spans="1:11" ht="3.75" customHeight="1" thickBot="1">
      <c r="A269" s="120"/>
      <c r="B269" s="323"/>
      <c r="C269" s="185"/>
      <c r="D269" s="98"/>
      <c r="E269" s="98"/>
      <c r="F269" s="98"/>
      <c r="G269" s="98"/>
      <c r="H269" s="120"/>
      <c r="I269" s="120"/>
      <c r="J269" s="120"/>
      <c r="K269" s="120"/>
    </row>
    <row r="270" spans="1:11" ht="14.25" customHeight="1" thickBot="1">
      <c r="A270" s="352" t="s">
        <v>0</v>
      </c>
      <c r="B270" s="354" t="s">
        <v>1</v>
      </c>
      <c r="C270" s="354" t="s">
        <v>2</v>
      </c>
      <c r="D270" s="356" t="s">
        <v>145</v>
      </c>
      <c r="E270" s="357"/>
      <c r="F270" s="357"/>
      <c r="G270" s="358"/>
      <c r="H270" s="349" t="s">
        <v>147</v>
      </c>
      <c r="I270" s="350"/>
      <c r="J270" s="350"/>
      <c r="K270" s="351"/>
    </row>
    <row r="271" spans="1:11" ht="30.75" customHeight="1" thickBot="1">
      <c r="A271" s="353"/>
      <c r="B271" s="355"/>
      <c r="C271" s="355"/>
      <c r="D271" s="1" t="s">
        <v>211</v>
      </c>
      <c r="E271" s="2" t="s">
        <v>262</v>
      </c>
      <c r="F271" s="252" t="s">
        <v>146</v>
      </c>
      <c r="G271" s="2" t="s">
        <v>175</v>
      </c>
      <c r="H271" s="2" t="s">
        <v>211</v>
      </c>
      <c r="I271" s="2" t="s">
        <v>262</v>
      </c>
      <c r="J271" s="3" t="s">
        <v>146</v>
      </c>
      <c r="K271" s="2" t="s">
        <v>175</v>
      </c>
    </row>
    <row r="272" spans="1:11" ht="14.25" customHeight="1">
      <c r="A272" s="361"/>
      <c r="B272" s="12" t="s">
        <v>94</v>
      </c>
      <c r="C272" s="46" t="s">
        <v>95</v>
      </c>
      <c r="D272" s="70">
        <v>100000</v>
      </c>
      <c r="E272" s="70">
        <v>105000</v>
      </c>
      <c r="F272" s="70">
        <v>105318.82</v>
      </c>
      <c r="G272" s="82">
        <f t="shared" si="17"/>
        <v>100.3036380952381</v>
      </c>
      <c r="H272" s="15"/>
      <c r="I272" s="13"/>
      <c r="J272" s="13"/>
      <c r="K272" s="13"/>
    </row>
    <row r="273" spans="1:11" ht="27.75" customHeight="1">
      <c r="A273" s="361"/>
      <c r="B273" s="12" t="s">
        <v>25</v>
      </c>
      <c r="C273" s="294" t="s">
        <v>26</v>
      </c>
      <c r="D273" s="70">
        <v>20000</v>
      </c>
      <c r="E273" s="70">
        <v>20000</v>
      </c>
      <c r="F273" s="70">
        <v>28609.26</v>
      </c>
      <c r="G273" s="82">
        <f t="shared" si="17"/>
        <v>143.04629999999997</v>
      </c>
      <c r="H273" s="15"/>
      <c r="I273" s="13"/>
      <c r="J273" s="13"/>
      <c r="K273" s="13"/>
    </row>
    <row r="274" spans="1:11" ht="12.75" customHeight="1">
      <c r="A274" s="361"/>
      <c r="B274" s="11" t="s">
        <v>37</v>
      </c>
      <c r="C274" s="52" t="s">
        <v>38</v>
      </c>
      <c r="D274" s="70"/>
      <c r="E274" s="70">
        <v>2000</v>
      </c>
      <c r="F274" s="70">
        <v>81.2</v>
      </c>
      <c r="G274" s="82">
        <f t="shared" si="17"/>
        <v>4.0600000000000005</v>
      </c>
      <c r="H274" s="15"/>
      <c r="I274" s="13"/>
      <c r="J274" s="13"/>
      <c r="K274" s="13"/>
    </row>
    <row r="275" spans="1:11" ht="15.75" customHeight="1">
      <c r="A275" s="362"/>
      <c r="B275" s="11" t="s">
        <v>74</v>
      </c>
      <c r="C275" s="294" t="s">
        <v>75</v>
      </c>
      <c r="D275" s="70">
        <v>4000</v>
      </c>
      <c r="E275" s="70">
        <v>4000</v>
      </c>
      <c r="F275" s="70">
        <v>23</v>
      </c>
      <c r="G275" s="82">
        <f t="shared" si="17"/>
        <v>0.575</v>
      </c>
      <c r="H275" s="15"/>
      <c r="I275" s="13"/>
      <c r="J275" s="13"/>
      <c r="K275" s="13"/>
    </row>
    <row r="276" spans="1:11" ht="15.75" customHeight="1">
      <c r="A276" s="253">
        <v>75621</v>
      </c>
      <c r="B276" s="396" t="s">
        <v>96</v>
      </c>
      <c r="C276" s="397"/>
      <c r="D276" s="64">
        <f>SUM(D277:D278)</f>
        <v>2654251</v>
      </c>
      <c r="E276" s="64">
        <f>SUM(E277:E278)</f>
        <v>2654251</v>
      </c>
      <c r="F276" s="64">
        <f>SUM(F277:F278)</f>
        <v>2680149.96</v>
      </c>
      <c r="G276" s="68">
        <f t="shared" si="17"/>
        <v>100.97575398860168</v>
      </c>
      <c r="H276" s="20"/>
      <c r="I276" s="19"/>
      <c r="J276" s="19"/>
      <c r="K276" s="19"/>
    </row>
    <row r="277" spans="1:11" ht="15" customHeight="1">
      <c r="A277" s="402"/>
      <c r="B277" s="12" t="s">
        <v>97</v>
      </c>
      <c r="C277" s="52" t="s">
        <v>98</v>
      </c>
      <c r="D277" s="70">
        <v>2639251</v>
      </c>
      <c r="E277" s="70">
        <v>2639251</v>
      </c>
      <c r="F277" s="70">
        <v>2662182</v>
      </c>
      <c r="G277" s="82">
        <f t="shared" si="17"/>
        <v>100.86884498670268</v>
      </c>
      <c r="H277" s="72"/>
      <c r="I277" s="70"/>
      <c r="J277" s="70"/>
      <c r="K277" s="70"/>
    </row>
    <row r="278" spans="1:11" ht="15" customHeight="1" thickBot="1">
      <c r="A278" s="346"/>
      <c r="B278" s="12" t="s">
        <v>99</v>
      </c>
      <c r="C278" s="52" t="s">
        <v>100</v>
      </c>
      <c r="D278" s="70">
        <v>15000</v>
      </c>
      <c r="E278" s="70">
        <v>15000</v>
      </c>
      <c r="F278" s="70">
        <v>17967.96</v>
      </c>
      <c r="G278" s="82">
        <f t="shared" si="17"/>
        <v>119.7864</v>
      </c>
      <c r="H278" s="72"/>
      <c r="I278" s="70"/>
      <c r="J278" s="70"/>
      <c r="K278" s="70"/>
    </row>
    <row r="279" spans="1:11" ht="16.5" customHeight="1" thickBot="1">
      <c r="A279" s="42">
        <v>757</v>
      </c>
      <c r="B279" s="365" t="s">
        <v>101</v>
      </c>
      <c r="C279" s="366"/>
      <c r="D279" s="66"/>
      <c r="E279" s="66"/>
      <c r="F279" s="67"/>
      <c r="G279" s="66"/>
      <c r="H279" s="67">
        <f>SUM(H280)</f>
        <v>258644</v>
      </c>
      <c r="I279" s="66">
        <f>SUM(I280)</f>
        <v>258644</v>
      </c>
      <c r="J279" s="66">
        <f>SUM(J280)</f>
        <v>124095.21</v>
      </c>
      <c r="K279" s="66">
        <f>J279/I279*100</f>
        <v>47.97915667867803</v>
      </c>
    </row>
    <row r="280" spans="1:11" ht="24.75" customHeight="1">
      <c r="A280" s="29">
        <v>75702</v>
      </c>
      <c r="B280" s="359" t="s">
        <v>102</v>
      </c>
      <c r="C280" s="360"/>
      <c r="D280" s="76"/>
      <c r="E280" s="76"/>
      <c r="F280" s="76"/>
      <c r="G280" s="84"/>
      <c r="H280" s="75">
        <f>SUM(H281:H282)</f>
        <v>258644</v>
      </c>
      <c r="I280" s="75">
        <f>SUM(I281:I282)</f>
        <v>258644</v>
      </c>
      <c r="J280" s="75">
        <f>SUM(J281:J282)</f>
        <v>124095.21</v>
      </c>
      <c r="K280" s="76">
        <f>J280/I280*100</f>
        <v>47.97915667867803</v>
      </c>
    </row>
    <row r="281" spans="1:11" ht="24.75" customHeight="1">
      <c r="A281" s="167"/>
      <c r="B281" s="99">
        <v>8090</v>
      </c>
      <c r="C281" s="97" t="s">
        <v>195</v>
      </c>
      <c r="D281" s="153"/>
      <c r="E281" s="153"/>
      <c r="F281" s="153"/>
      <c r="G281" s="172"/>
      <c r="H281" s="173">
        <v>57000</v>
      </c>
      <c r="I281" s="173">
        <v>57000</v>
      </c>
      <c r="J281" s="119">
        <v>10000</v>
      </c>
      <c r="K281" s="63">
        <f>J281/I281*100</f>
        <v>17.543859649122805</v>
      </c>
    </row>
    <row r="282" spans="1:11" ht="38.25" customHeight="1" thickBot="1">
      <c r="A282" s="187"/>
      <c r="B282" s="21">
        <v>8110</v>
      </c>
      <c r="C282" s="294" t="s">
        <v>166</v>
      </c>
      <c r="D282" s="70"/>
      <c r="E282" s="70"/>
      <c r="F282" s="70"/>
      <c r="G282" s="82"/>
      <c r="H282" s="72">
        <v>201644</v>
      </c>
      <c r="I282" s="72">
        <v>201644</v>
      </c>
      <c r="J282" s="70">
        <v>114095.21</v>
      </c>
      <c r="K282" s="70">
        <f>J282/I282*100</f>
        <v>56.5824968756819</v>
      </c>
    </row>
    <row r="283" spans="1:11" ht="15" customHeight="1" thickBot="1">
      <c r="A283" s="4">
        <v>758</v>
      </c>
      <c r="B283" s="365" t="s">
        <v>103</v>
      </c>
      <c r="C283" s="366"/>
      <c r="D283" s="65">
        <f>SUM(D284+D288:E288+D290+D292)</f>
        <v>4576349</v>
      </c>
      <c r="E283" s="65">
        <f>SUM(E284+E286+E288:F288+E290+E292)</f>
        <v>4666074</v>
      </c>
      <c r="F283" s="65">
        <f>SUM(F284+F286+F288:G288+F290+F292)</f>
        <v>4659538.86</v>
      </c>
      <c r="G283" s="69">
        <f aca="true" t="shared" si="18" ref="G283:G291">F283/E283*100</f>
        <v>99.85994349853861</v>
      </c>
      <c r="H283" s="65">
        <f>SUM(H284+H288:I288+H290+H292)</f>
        <v>80000</v>
      </c>
      <c r="I283" s="65">
        <f>SUM(I284+I288:J288+I290+I292)</f>
        <v>80000</v>
      </c>
      <c r="J283" s="65">
        <f>SUM(J284+J288:K288+J290+J292)</f>
        <v>0</v>
      </c>
      <c r="K283" s="66">
        <f>J283/I283*100</f>
        <v>0</v>
      </c>
    </row>
    <row r="284" spans="1:11" ht="23.25" customHeight="1">
      <c r="A284" s="29">
        <v>75801</v>
      </c>
      <c r="B284" s="359" t="s">
        <v>104</v>
      </c>
      <c r="C284" s="360"/>
      <c r="D284" s="76">
        <f>SUM(D285)</f>
        <v>2994436</v>
      </c>
      <c r="E284" s="76">
        <f>SUM(E285)</f>
        <v>2971255</v>
      </c>
      <c r="F284" s="76">
        <f>SUM(F285)</f>
        <v>2971255</v>
      </c>
      <c r="G284" s="84">
        <f t="shared" si="18"/>
        <v>100</v>
      </c>
      <c r="H284" s="75"/>
      <c r="I284" s="76"/>
      <c r="J284" s="76"/>
      <c r="K284" s="142"/>
    </row>
    <row r="285" spans="1:11" ht="18" customHeight="1">
      <c r="A285" s="10"/>
      <c r="B285" s="12">
        <v>2920</v>
      </c>
      <c r="C285" s="52" t="s">
        <v>105</v>
      </c>
      <c r="D285" s="70">
        <v>2994436</v>
      </c>
      <c r="E285" s="70">
        <v>2971255</v>
      </c>
      <c r="F285" s="70">
        <v>2971255</v>
      </c>
      <c r="G285" s="82">
        <f t="shared" si="18"/>
        <v>100</v>
      </c>
      <c r="H285" s="72"/>
      <c r="I285" s="70"/>
      <c r="J285" s="70"/>
      <c r="K285" s="83"/>
    </row>
    <row r="286" spans="1:11" ht="25.5" customHeight="1">
      <c r="A286" s="279">
        <v>75802</v>
      </c>
      <c r="B286" s="396" t="s">
        <v>254</v>
      </c>
      <c r="C286" s="397"/>
      <c r="D286" s="64"/>
      <c r="E286" s="64">
        <f>E287</f>
        <v>112906</v>
      </c>
      <c r="F286" s="64">
        <f>F287</f>
        <v>112906</v>
      </c>
      <c r="G286" s="68">
        <f>G287</f>
        <v>100</v>
      </c>
      <c r="H286" s="111"/>
      <c r="I286" s="64"/>
      <c r="J286" s="64"/>
      <c r="K286" s="83"/>
    </row>
    <row r="287" spans="1:11" ht="18" customHeight="1">
      <c r="A287" s="10"/>
      <c r="B287" s="297">
        <v>2750</v>
      </c>
      <c r="C287" s="298" t="s">
        <v>255</v>
      </c>
      <c r="D287" s="70"/>
      <c r="E287" s="70">
        <v>112906</v>
      </c>
      <c r="F287" s="70">
        <v>112906</v>
      </c>
      <c r="G287" s="82">
        <f t="shared" si="18"/>
        <v>100</v>
      </c>
      <c r="H287" s="112"/>
      <c r="I287" s="70"/>
      <c r="J287" s="70"/>
      <c r="K287" s="83"/>
    </row>
    <row r="288" spans="1:11" ht="14.25" customHeight="1">
      <c r="A288" s="16">
        <v>75807</v>
      </c>
      <c r="B288" s="428" t="s">
        <v>106</v>
      </c>
      <c r="C288" s="429"/>
      <c r="D288" s="64">
        <f>SUM(D289)</f>
        <v>1572710</v>
      </c>
      <c r="E288" s="64">
        <f>SUM(E289)</f>
        <v>1572710</v>
      </c>
      <c r="F288" s="64">
        <f>SUM(F289)</f>
        <v>1572710</v>
      </c>
      <c r="G288" s="68">
        <f t="shared" si="18"/>
        <v>100</v>
      </c>
      <c r="H288" s="111"/>
      <c r="I288" s="64"/>
      <c r="J288" s="64"/>
      <c r="K288" s="83"/>
    </row>
    <row r="289" spans="1:11" ht="18" customHeight="1">
      <c r="A289" s="10"/>
      <c r="B289" s="12">
        <v>2920</v>
      </c>
      <c r="C289" s="52" t="s">
        <v>105</v>
      </c>
      <c r="D289" s="70">
        <v>1572710</v>
      </c>
      <c r="E289" s="70">
        <v>1572710</v>
      </c>
      <c r="F289" s="70">
        <v>1572710</v>
      </c>
      <c r="G289" s="82">
        <f t="shared" si="18"/>
        <v>100</v>
      </c>
      <c r="H289" s="103"/>
      <c r="I289" s="72"/>
      <c r="J289" s="70"/>
      <c r="K289" s="83"/>
    </row>
    <row r="290" spans="1:11" ht="19.5" customHeight="1">
      <c r="A290" s="16">
        <v>75814</v>
      </c>
      <c r="B290" s="363" t="s">
        <v>107</v>
      </c>
      <c r="C290" s="364"/>
      <c r="D290" s="64">
        <f>SUM(D291:D291)</f>
        <v>9203</v>
      </c>
      <c r="E290" s="64">
        <f>SUM(E291:E291)</f>
        <v>9203</v>
      </c>
      <c r="F290" s="64">
        <f>SUM(F291:F291)</f>
        <v>2667.86</v>
      </c>
      <c r="G290" s="68">
        <f t="shared" si="18"/>
        <v>28.989025317831143</v>
      </c>
      <c r="H290" s="143"/>
      <c r="I290" s="64"/>
      <c r="J290" s="64"/>
      <c r="K290" s="64"/>
    </row>
    <row r="291" spans="1:11" ht="15" customHeight="1">
      <c r="A291" s="162"/>
      <c r="B291" s="12" t="s">
        <v>14</v>
      </c>
      <c r="C291" s="52" t="s">
        <v>15</v>
      </c>
      <c r="D291" s="70">
        <v>9203</v>
      </c>
      <c r="E291" s="70">
        <v>9203</v>
      </c>
      <c r="F291" s="70">
        <v>2667.86</v>
      </c>
      <c r="G291" s="82">
        <f t="shared" si="18"/>
        <v>28.989025317831143</v>
      </c>
      <c r="H291" s="72"/>
      <c r="I291" s="70"/>
      <c r="J291" s="70"/>
      <c r="K291" s="83"/>
    </row>
    <row r="292" spans="1:11" ht="15.75" customHeight="1">
      <c r="A292" s="16">
        <v>75818</v>
      </c>
      <c r="B292" s="363" t="s">
        <v>108</v>
      </c>
      <c r="C292" s="364"/>
      <c r="D292" s="64"/>
      <c r="E292" s="64"/>
      <c r="F292" s="64"/>
      <c r="G292" s="68"/>
      <c r="H292" s="73">
        <f>SUM(H293)</f>
        <v>80000</v>
      </c>
      <c r="I292" s="73">
        <f>SUM(I293)</f>
        <v>80000</v>
      </c>
      <c r="J292" s="73">
        <f>SUM(J293)</f>
        <v>0</v>
      </c>
      <c r="K292" s="70">
        <f>J292/I292*100</f>
        <v>0</v>
      </c>
    </row>
    <row r="293" spans="1:11" ht="15.75" customHeight="1" thickBot="1">
      <c r="A293" s="10"/>
      <c r="B293" s="21">
        <v>4810</v>
      </c>
      <c r="C293" s="52" t="s">
        <v>109</v>
      </c>
      <c r="D293" s="70"/>
      <c r="E293" s="70"/>
      <c r="F293" s="70"/>
      <c r="G293" s="82"/>
      <c r="H293" s="73">
        <v>80000</v>
      </c>
      <c r="I293" s="73">
        <v>80000</v>
      </c>
      <c r="J293" s="70">
        <v>0</v>
      </c>
      <c r="K293" s="70">
        <f>J293/I293*100</f>
        <v>0</v>
      </c>
    </row>
    <row r="294" spans="1:11" ht="15" customHeight="1" thickBot="1">
      <c r="A294" s="285">
        <v>801</v>
      </c>
      <c r="B294" s="365" t="s">
        <v>110</v>
      </c>
      <c r="C294" s="366"/>
      <c r="D294" s="67">
        <f>SUM(D295+D325+D341+D366+D368+D387)</f>
        <v>213395</v>
      </c>
      <c r="E294" s="66">
        <f>SUM(E295+E325+E341+E366+E368+E387)</f>
        <v>263269.97</v>
      </c>
      <c r="F294" s="67">
        <f>SUM(F295+F325+F341+F366+F368+F387)</f>
        <v>258986.07000000004</v>
      </c>
      <c r="G294" s="69">
        <f>F294/E294*100</f>
        <v>98.37281099701575</v>
      </c>
      <c r="H294" s="85">
        <f>SUM(H295+H325+H341+H366+H368+H374+H387)</f>
        <v>4504000</v>
      </c>
      <c r="I294" s="85">
        <f>SUM(I295+I325+I341+I366+I368+I374+I387)</f>
        <v>4652593.970000001</v>
      </c>
      <c r="J294" s="85">
        <f>SUM(J295+J325+J341+J366+J368+J374+J387)</f>
        <v>4548323.439999999</v>
      </c>
      <c r="K294" s="66">
        <f>J294/I294*100</f>
        <v>97.75887320766995</v>
      </c>
    </row>
    <row r="295" spans="1:11" ht="15" customHeight="1">
      <c r="A295" s="59">
        <v>80101</v>
      </c>
      <c r="B295" s="381" t="s">
        <v>111</v>
      </c>
      <c r="C295" s="382"/>
      <c r="D295" s="110">
        <f>SUM(D299:D299)</f>
        <v>2000</v>
      </c>
      <c r="E295" s="110">
        <f>SUM(E299:E321)</f>
        <v>26698.32</v>
      </c>
      <c r="F295" s="110">
        <f>SUM(F299:F321)</f>
        <v>25751.73</v>
      </c>
      <c r="G295" s="74">
        <f>F295/E295*100</f>
        <v>96.45449601323229</v>
      </c>
      <c r="H295" s="94">
        <f>SUM(H303:H321)</f>
        <v>1928486</v>
      </c>
      <c r="I295" s="94">
        <f>SUM(I303:I321)</f>
        <v>1927297.32</v>
      </c>
      <c r="J295" s="110">
        <f>SUM(J303:J321)</f>
        <v>1919892.7699999996</v>
      </c>
      <c r="K295" s="110">
        <f aca="true" t="shared" si="19" ref="K295:K321">J295/I295*100</f>
        <v>99.61580655339672</v>
      </c>
    </row>
    <row r="296" spans="1:11" ht="6" customHeight="1" thickBot="1">
      <c r="A296" s="256"/>
      <c r="B296" s="256"/>
      <c r="C296" s="256"/>
      <c r="D296" s="257"/>
      <c r="E296" s="257"/>
      <c r="F296" s="257"/>
      <c r="G296" s="98"/>
      <c r="H296" s="257"/>
      <c r="I296" s="257"/>
      <c r="J296" s="257"/>
      <c r="K296" s="257"/>
    </row>
    <row r="297" spans="1:11" ht="15" customHeight="1" thickBot="1">
      <c r="A297" s="352" t="s">
        <v>0</v>
      </c>
      <c r="B297" s="354" t="s">
        <v>1</v>
      </c>
      <c r="C297" s="354" t="s">
        <v>2</v>
      </c>
      <c r="D297" s="356" t="s">
        <v>145</v>
      </c>
      <c r="E297" s="357"/>
      <c r="F297" s="357"/>
      <c r="G297" s="358"/>
      <c r="H297" s="349" t="s">
        <v>147</v>
      </c>
      <c r="I297" s="350"/>
      <c r="J297" s="350"/>
      <c r="K297" s="351"/>
    </row>
    <row r="298" spans="1:11" ht="27" customHeight="1" thickBot="1">
      <c r="A298" s="353"/>
      <c r="B298" s="355"/>
      <c r="C298" s="355"/>
      <c r="D298" s="1" t="s">
        <v>211</v>
      </c>
      <c r="E298" s="2" t="s">
        <v>262</v>
      </c>
      <c r="F298" s="252" t="s">
        <v>146</v>
      </c>
      <c r="G298" s="2" t="s">
        <v>175</v>
      </c>
      <c r="H298" s="2" t="s">
        <v>211</v>
      </c>
      <c r="I298" s="2" t="s">
        <v>262</v>
      </c>
      <c r="J298" s="3" t="s">
        <v>146</v>
      </c>
      <c r="K298" s="2" t="s">
        <v>175</v>
      </c>
    </row>
    <row r="299" spans="1:11" ht="51" customHeight="1">
      <c r="A299" s="348"/>
      <c r="B299" s="131" t="s">
        <v>12</v>
      </c>
      <c r="C299" s="299" t="s">
        <v>13</v>
      </c>
      <c r="D299" s="71">
        <v>2000</v>
      </c>
      <c r="E299" s="71">
        <v>2000</v>
      </c>
      <c r="F299" s="71">
        <v>2001.33</v>
      </c>
      <c r="G299" s="74">
        <f>F299/E299*100</f>
        <v>100.06649999999999</v>
      </c>
      <c r="H299" s="75"/>
      <c r="I299" s="76"/>
      <c r="J299" s="76"/>
      <c r="K299" s="142"/>
    </row>
    <row r="300" spans="1:11" ht="37.5" customHeight="1">
      <c r="A300" s="348"/>
      <c r="B300" s="131" t="s">
        <v>215</v>
      </c>
      <c r="C300" s="294" t="s">
        <v>10</v>
      </c>
      <c r="D300" s="71">
        <v>0</v>
      </c>
      <c r="E300" s="71">
        <v>22528.32</v>
      </c>
      <c r="F300" s="71">
        <v>21580.13</v>
      </c>
      <c r="G300" s="74">
        <f>F300/E300*100</f>
        <v>95.79111979943468</v>
      </c>
      <c r="H300" s="75"/>
      <c r="I300" s="76"/>
      <c r="J300" s="76"/>
      <c r="K300" s="142"/>
    </row>
    <row r="301" spans="1:11" ht="27.75" customHeight="1">
      <c r="A301" s="210"/>
      <c r="B301" s="11" t="s">
        <v>256</v>
      </c>
      <c r="C301" s="294" t="s">
        <v>112</v>
      </c>
      <c r="D301" s="71"/>
      <c r="E301" s="71">
        <v>2170</v>
      </c>
      <c r="F301" s="71">
        <v>2170</v>
      </c>
      <c r="G301" s="74">
        <f>F301/E301*100</f>
        <v>100</v>
      </c>
      <c r="H301" s="75"/>
      <c r="I301" s="76"/>
      <c r="J301" s="76"/>
      <c r="K301" s="142"/>
    </row>
    <row r="302" spans="1:11" ht="25.5" customHeight="1">
      <c r="A302" s="210"/>
      <c r="B302" s="12">
        <v>2400</v>
      </c>
      <c r="C302" s="294" t="s">
        <v>257</v>
      </c>
      <c r="D302" s="71"/>
      <c r="E302" s="71"/>
      <c r="F302" s="71">
        <v>0.27</v>
      </c>
      <c r="G302" s="74"/>
      <c r="H302" s="75"/>
      <c r="I302" s="76"/>
      <c r="J302" s="76"/>
      <c r="K302" s="142"/>
    </row>
    <row r="303" spans="1:11" ht="14.25" customHeight="1">
      <c r="A303" s="174"/>
      <c r="B303" s="21">
        <v>3020</v>
      </c>
      <c r="C303" s="46" t="s">
        <v>160</v>
      </c>
      <c r="D303" s="70"/>
      <c r="E303" s="70"/>
      <c r="F303" s="70"/>
      <c r="G303" s="82"/>
      <c r="H303" s="70">
        <v>3500</v>
      </c>
      <c r="I303" s="70">
        <v>3268</v>
      </c>
      <c r="J303" s="70">
        <v>3242.9</v>
      </c>
      <c r="K303" s="70">
        <f t="shared" si="19"/>
        <v>99.23194614443085</v>
      </c>
    </row>
    <row r="304" spans="1:11" ht="14.25" customHeight="1">
      <c r="A304" s="174"/>
      <c r="B304" s="21">
        <v>4010</v>
      </c>
      <c r="C304" s="52" t="s">
        <v>48</v>
      </c>
      <c r="D304" s="13"/>
      <c r="E304" s="13"/>
      <c r="F304" s="13"/>
      <c r="G304" s="14"/>
      <c r="H304" s="70">
        <v>1312944</v>
      </c>
      <c r="I304" s="70">
        <v>1313980</v>
      </c>
      <c r="J304" s="70">
        <v>1313321.62</v>
      </c>
      <c r="K304" s="70">
        <f t="shared" si="19"/>
        <v>99.94989421452382</v>
      </c>
    </row>
    <row r="305" spans="1:11" ht="14.25" customHeight="1">
      <c r="A305" s="361"/>
      <c r="B305" s="107">
        <v>4040</v>
      </c>
      <c r="C305" s="52" t="s">
        <v>49</v>
      </c>
      <c r="D305" s="13"/>
      <c r="E305" s="13"/>
      <c r="F305" s="13"/>
      <c r="G305" s="14"/>
      <c r="H305" s="70">
        <v>105000</v>
      </c>
      <c r="I305" s="70">
        <v>102773</v>
      </c>
      <c r="J305" s="70">
        <v>102762.4</v>
      </c>
      <c r="K305" s="70">
        <f t="shared" si="19"/>
        <v>99.98968600702518</v>
      </c>
    </row>
    <row r="306" spans="1:11" ht="14.25" customHeight="1">
      <c r="A306" s="361"/>
      <c r="B306" s="107">
        <v>4110</v>
      </c>
      <c r="C306" s="52" t="s">
        <v>50</v>
      </c>
      <c r="D306" s="13"/>
      <c r="E306" s="13"/>
      <c r="F306" s="13"/>
      <c r="G306" s="14"/>
      <c r="H306" s="70">
        <v>236776</v>
      </c>
      <c r="I306" s="70">
        <v>233377</v>
      </c>
      <c r="J306" s="70">
        <v>233119.88</v>
      </c>
      <c r="K306" s="70">
        <f t="shared" si="19"/>
        <v>99.88982633250063</v>
      </c>
    </row>
    <row r="307" spans="1:11" ht="14.25" customHeight="1">
      <c r="A307" s="79"/>
      <c r="B307" s="107">
        <v>4120</v>
      </c>
      <c r="C307" s="52" t="s">
        <v>51</v>
      </c>
      <c r="D307" s="13"/>
      <c r="E307" s="13"/>
      <c r="F307" s="13"/>
      <c r="G307" s="14"/>
      <c r="H307" s="70">
        <v>27766</v>
      </c>
      <c r="I307" s="70">
        <v>29400</v>
      </c>
      <c r="J307" s="70">
        <v>29307.81</v>
      </c>
      <c r="K307" s="70">
        <f t="shared" si="19"/>
        <v>99.68642857142858</v>
      </c>
    </row>
    <row r="308" spans="1:11" ht="13.5" customHeight="1">
      <c r="A308" s="79"/>
      <c r="B308" s="107">
        <v>4210</v>
      </c>
      <c r="C308" s="52" t="s">
        <v>17</v>
      </c>
      <c r="D308" s="13"/>
      <c r="E308" s="13"/>
      <c r="F308" s="13"/>
      <c r="G308" s="14"/>
      <c r="H308" s="70">
        <v>19118</v>
      </c>
      <c r="I308" s="70">
        <v>18165.05</v>
      </c>
      <c r="J308" s="70">
        <v>18149.73</v>
      </c>
      <c r="K308" s="70">
        <f t="shared" si="19"/>
        <v>99.91566221948192</v>
      </c>
    </row>
    <row r="309" spans="1:11" ht="15.75" customHeight="1">
      <c r="A309" s="79"/>
      <c r="B309" s="107">
        <v>4240</v>
      </c>
      <c r="C309" s="46" t="s">
        <v>114</v>
      </c>
      <c r="D309" s="13"/>
      <c r="E309" s="13"/>
      <c r="F309" s="13"/>
      <c r="G309" s="14"/>
      <c r="H309" s="70">
        <v>1500</v>
      </c>
      <c r="I309" s="70">
        <v>26318.27</v>
      </c>
      <c r="J309" s="70">
        <v>25352.42</v>
      </c>
      <c r="K309" s="70">
        <f t="shared" si="19"/>
        <v>96.33011592327307</v>
      </c>
    </row>
    <row r="310" spans="1:11" ht="14.25" customHeight="1">
      <c r="A310" s="79"/>
      <c r="B310" s="107">
        <v>4260</v>
      </c>
      <c r="C310" s="52" t="s">
        <v>18</v>
      </c>
      <c r="D310" s="13"/>
      <c r="E310" s="13"/>
      <c r="F310" s="13"/>
      <c r="G310" s="14"/>
      <c r="H310" s="70">
        <v>102300</v>
      </c>
      <c r="I310" s="70">
        <v>88260</v>
      </c>
      <c r="J310" s="70">
        <v>88007.83</v>
      </c>
      <c r="K310" s="70">
        <f t="shared" si="19"/>
        <v>99.71428733288012</v>
      </c>
    </row>
    <row r="311" spans="1:11" ht="12.75" customHeight="1">
      <c r="A311" s="125"/>
      <c r="B311" s="21">
        <v>4270</v>
      </c>
      <c r="C311" s="52" t="s">
        <v>19</v>
      </c>
      <c r="D311" s="13"/>
      <c r="E311" s="13"/>
      <c r="F311" s="13"/>
      <c r="G311" s="14"/>
      <c r="H311" s="70">
        <v>6500</v>
      </c>
      <c r="I311" s="70">
        <v>3472</v>
      </c>
      <c r="J311" s="70">
        <v>3471.25</v>
      </c>
      <c r="K311" s="70">
        <f t="shared" si="19"/>
        <v>99.97839861751152</v>
      </c>
    </row>
    <row r="312" spans="1:11" ht="15" customHeight="1">
      <c r="A312" s="79"/>
      <c r="B312" s="107">
        <v>4280</v>
      </c>
      <c r="C312" s="52" t="s">
        <v>59</v>
      </c>
      <c r="D312" s="13"/>
      <c r="E312" s="13"/>
      <c r="F312" s="13"/>
      <c r="G312" s="14"/>
      <c r="H312" s="70">
        <v>1000</v>
      </c>
      <c r="I312" s="70">
        <v>685</v>
      </c>
      <c r="J312" s="70">
        <v>685</v>
      </c>
      <c r="K312" s="70">
        <f t="shared" si="19"/>
        <v>100</v>
      </c>
    </row>
    <row r="313" spans="1:11" ht="13.5" customHeight="1">
      <c r="A313" s="79"/>
      <c r="B313" s="107">
        <v>4300</v>
      </c>
      <c r="C313" s="52" t="s">
        <v>5</v>
      </c>
      <c r="D313" s="13"/>
      <c r="E313" s="13"/>
      <c r="F313" s="13"/>
      <c r="G313" s="14"/>
      <c r="H313" s="72">
        <v>23177</v>
      </c>
      <c r="I313" s="72">
        <v>24737</v>
      </c>
      <c r="J313" s="70">
        <v>19652.15</v>
      </c>
      <c r="K313" s="70">
        <f t="shared" si="19"/>
        <v>79.44435461050249</v>
      </c>
    </row>
    <row r="314" spans="1:11" ht="14.25" customHeight="1">
      <c r="A314" s="79"/>
      <c r="B314" s="107">
        <v>4350</v>
      </c>
      <c r="C314" s="52" t="s">
        <v>20</v>
      </c>
      <c r="D314" s="13"/>
      <c r="E314" s="13"/>
      <c r="F314" s="13"/>
      <c r="G314" s="14"/>
      <c r="H314" s="72">
        <v>2000</v>
      </c>
      <c r="I314" s="72">
        <v>0</v>
      </c>
      <c r="J314" s="70">
        <v>0</v>
      </c>
      <c r="K314" s="70"/>
    </row>
    <row r="315" spans="1:11" ht="15.75" customHeight="1">
      <c r="A315" s="79"/>
      <c r="B315" s="107">
        <v>4360</v>
      </c>
      <c r="C315" s="22" t="s">
        <v>228</v>
      </c>
      <c r="D315" s="13"/>
      <c r="E315" s="13"/>
      <c r="F315" s="13"/>
      <c r="G315" s="14"/>
      <c r="H315" s="72">
        <v>0</v>
      </c>
      <c r="I315" s="72">
        <v>4265</v>
      </c>
      <c r="J315" s="70">
        <v>4226.89</v>
      </c>
      <c r="K315" s="70">
        <f t="shared" si="19"/>
        <v>99.10644783118407</v>
      </c>
    </row>
    <row r="316" spans="1:11" ht="25.5" customHeight="1">
      <c r="A316" s="361"/>
      <c r="B316" s="107">
        <v>4370</v>
      </c>
      <c r="C316" s="22" t="s">
        <v>186</v>
      </c>
      <c r="D316" s="13"/>
      <c r="E316" s="13"/>
      <c r="F316" s="13"/>
      <c r="G316" s="14"/>
      <c r="H316" s="70">
        <v>2200</v>
      </c>
      <c r="I316" s="70">
        <v>0</v>
      </c>
      <c r="J316" s="70">
        <v>0</v>
      </c>
      <c r="K316" s="70"/>
    </row>
    <row r="317" spans="1:11" ht="13.5" customHeight="1">
      <c r="A317" s="361"/>
      <c r="B317" s="107">
        <v>4410</v>
      </c>
      <c r="C317" s="52" t="s">
        <v>52</v>
      </c>
      <c r="D317" s="13"/>
      <c r="E317" s="13"/>
      <c r="F317" s="13"/>
      <c r="G317" s="14"/>
      <c r="H317" s="70">
        <v>800</v>
      </c>
      <c r="I317" s="70">
        <v>442</v>
      </c>
      <c r="J317" s="70">
        <v>441.25</v>
      </c>
      <c r="K317" s="70">
        <f t="shared" si="19"/>
        <v>99.83031674208145</v>
      </c>
    </row>
    <row r="318" spans="1:11" ht="12" customHeight="1">
      <c r="A318" s="125"/>
      <c r="B318" s="21">
        <v>4430</v>
      </c>
      <c r="C318" s="52" t="s">
        <v>11</v>
      </c>
      <c r="D318" s="13"/>
      <c r="E318" s="13"/>
      <c r="F318" s="13"/>
      <c r="G318" s="14"/>
      <c r="H318" s="70">
        <v>6500</v>
      </c>
      <c r="I318" s="70">
        <v>4500</v>
      </c>
      <c r="J318" s="70">
        <v>4500</v>
      </c>
      <c r="K318" s="70">
        <f t="shared" si="19"/>
        <v>100</v>
      </c>
    </row>
    <row r="319" spans="1:11" ht="12.75" customHeight="1">
      <c r="A319" s="79"/>
      <c r="B319" s="107">
        <v>4440</v>
      </c>
      <c r="C319" s="46" t="s">
        <v>61</v>
      </c>
      <c r="D319" s="13"/>
      <c r="E319" s="13"/>
      <c r="F319" s="13"/>
      <c r="G319" s="14"/>
      <c r="H319" s="70">
        <v>71189</v>
      </c>
      <c r="I319" s="70">
        <v>67828</v>
      </c>
      <c r="J319" s="70">
        <v>67824.64</v>
      </c>
      <c r="K319" s="70">
        <f t="shared" si="19"/>
        <v>99.99504629356608</v>
      </c>
    </row>
    <row r="320" spans="1:11" ht="14.25" customHeight="1">
      <c r="A320" s="79"/>
      <c r="B320" s="107">
        <v>4520</v>
      </c>
      <c r="C320" s="57" t="s">
        <v>165</v>
      </c>
      <c r="D320" s="13"/>
      <c r="E320" s="13"/>
      <c r="F320" s="13"/>
      <c r="G320" s="14"/>
      <c r="H320" s="70">
        <v>5016</v>
      </c>
      <c r="I320" s="70">
        <v>5016</v>
      </c>
      <c r="J320" s="70">
        <v>5016</v>
      </c>
      <c r="K320" s="70">
        <f t="shared" si="19"/>
        <v>100</v>
      </c>
    </row>
    <row r="321" spans="1:11" ht="28.5" customHeight="1">
      <c r="A321" s="33"/>
      <c r="B321" s="107">
        <v>4700</v>
      </c>
      <c r="C321" s="46" t="s">
        <v>54</v>
      </c>
      <c r="D321" s="13"/>
      <c r="E321" s="13"/>
      <c r="F321" s="13"/>
      <c r="G321" s="14"/>
      <c r="H321" s="70">
        <v>1200</v>
      </c>
      <c r="I321" s="70">
        <v>811</v>
      </c>
      <c r="J321" s="70">
        <v>811</v>
      </c>
      <c r="K321" s="70">
        <f t="shared" si="19"/>
        <v>100</v>
      </c>
    </row>
    <row r="322" spans="1:11" ht="5.25" customHeight="1" thickBot="1">
      <c r="A322" s="120"/>
      <c r="B322" s="90"/>
      <c r="C322" s="258"/>
      <c r="D322" s="120"/>
      <c r="E322" s="120"/>
      <c r="F322" s="120"/>
      <c r="G322" s="120"/>
      <c r="H322" s="98"/>
      <c r="I322" s="98"/>
      <c r="J322" s="98"/>
      <c r="K322" s="98"/>
    </row>
    <row r="323" spans="1:11" ht="15" customHeight="1" thickBot="1">
      <c r="A323" s="352" t="s">
        <v>0</v>
      </c>
      <c r="B323" s="354" t="s">
        <v>1</v>
      </c>
      <c r="C323" s="354" t="s">
        <v>2</v>
      </c>
      <c r="D323" s="356" t="s">
        <v>145</v>
      </c>
      <c r="E323" s="357"/>
      <c r="F323" s="357"/>
      <c r="G323" s="358"/>
      <c r="H323" s="349" t="s">
        <v>147</v>
      </c>
      <c r="I323" s="350"/>
      <c r="J323" s="350"/>
      <c r="K323" s="351"/>
    </row>
    <row r="324" spans="1:11" ht="25.5" customHeight="1" thickBot="1">
      <c r="A324" s="353"/>
      <c r="B324" s="355"/>
      <c r="C324" s="355"/>
      <c r="D324" s="1" t="s">
        <v>211</v>
      </c>
      <c r="E324" s="2" t="s">
        <v>262</v>
      </c>
      <c r="F324" s="252" t="s">
        <v>146</v>
      </c>
      <c r="G324" s="2" t="s">
        <v>175</v>
      </c>
      <c r="H324" s="2" t="s">
        <v>211</v>
      </c>
      <c r="I324" s="2" t="s">
        <v>262</v>
      </c>
      <c r="J324" s="3" t="s">
        <v>146</v>
      </c>
      <c r="K324" s="2" t="s">
        <v>175</v>
      </c>
    </row>
    <row r="325" spans="1:11" ht="15.75" customHeight="1">
      <c r="A325" s="123">
        <v>80104</v>
      </c>
      <c r="B325" s="363" t="s">
        <v>115</v>
      </c>
      <c r="C325" s="364"/>
      <c r="D325" s="64">
        <f>SUM(D326:D328)</f>
        <v>211395</v>
      </c>
      <c r="E325" s="64">
        <f>SUM(E326:E328)</f>
        <v>221064</v>
      </c>
      <c r="F325" s="64">
        <f>SUM(F326:F329)</f>
        <v>217701.24000000002</v>
      </c>
      <c r="G325" s="82">
        <f>F325/E325*100</f>
        <v>98.47882966018892</v>
      </c>
      <c r="H325" s="73">
        <f>SUM(H328:H340)</f>
        <v>974749</v>
      </c>
      <c r="I325" s="73">
        <f>SUM(I328:I340)</f>
        <v>992731</v>
      </c>
      <c r="J325" s="73">
        <f>SUM(J328:J340)</f>
        <v>971323.3899999999</v>
      </c>
      <c r="K325" s="64">
        <f aca="true" t="shared" si="20" ref="K325:K333">J325/I325*100</f>
        <v>97.84356386574005</v>
      </c>
    </row>
    <row r="326" spans="1:11" ht="15.75" customHeight="1">
      <c r="A326" s="194"/>
      <c r="B326" s="200" t="s">
        <v>37</v>
      </c>
      <c r="C326" s="12" t="s">
        <v>38</v>
      </c>
      <c r="D326" s="70">
        <v>0</v>
      </c>
      <c r="E326" s="72">
        <v>4600</v>
      </c>
      <c r="F326" s="72">
        <v>5833.54</v>
      </c>
      <c r="G326" s="82">
        <f>F326/E326*100</f>
        <v>126.81608695652173</v>
      </c>
      <c r="H326" s="73"/>
      <c r="I326" s="73"/>
      <c r="J326" s="73"/>
      <c r="K326" s="64"/>
    </row>
    <row r="327" spans="1:11" ht="15" customHeight="1">
      <c r="A327" s="194"/>
      <c r="B327" s="200" t="s">
        <v>31</v>
      </c>
      <c r="C327" s="46" t="s">
        <v>32</v>
      </c>
      <c r="D327" s="70">
        <v>0</v>
      </c>
      <c r="E327" s="72">
        <v>2600</v>
      </c>
      <c r="F327" s="72">
        <v>2638.56</v>
      </c>
      <c r="G327" s="82">
        <f>F327/E327*100</f>
        <v>101.48307692307692</v>
      </c>
      <c r="H327" s="73"/>
      <c r="I327" s="73"/>
      <c r="J327" s="73"/>
      <c r="K327" s="64"/>
    </row>
    <row r="328" spans="1:11" ht="28.5" customHeight="1">
      <c r="A328" s="232"/>
      <c r="B328" s="117">
        <v>2030</v>
      </c>
      <c r="C328" s="294" t="s">
        <v>112</v>
      </c>
      <c r="D328" s="64">
        <v>211395</v>
      </c>
      <c r="E328" s="64">
        <v>213864</v>
      </c>
      <c r="F328" s="64">
        <v>209214.79</v>
      </c>
      <c r="G328" s="82">
        <f>F328/E328*100</f>
        <v>97.82609041259866</v>
      </c>
      <c r="H328" s="72"/>
      <c r="I328" s="72"/>
      <c r="J328" s="72"/>
      <c r="K328" s="70"/>
    </row>
    <row r="329" spans="1:11" ht="24" customHeight="1">
      <c r="A329" s="278"/>
      <c r="B329" s="117">
        <v>2400</v>
      </c>
      <c r="C329" s="294" t="s">
        <v>257</v>
      </c>
      <c r="D329" s="64"/>
      <c r="E329" s="64"/>
      <c r="F329" s="64">
        <v>14.35</v>
      </c>
      <c r="G329" s="82"/>
      <c r="H329" s="72"/>
      <c r="I329" s="72"/>
      <c r="J329" s="72"/>
      <c r="K329" s="70"/>
    </row>
    <row r="330" spans="1:11" ht="13.5" customHeight="1">
      <c r="A330" s="79"/>
      <c r="B330" s="107">
        <v>3020</v>
      </c>
      <c r="C330" s="46" t="s">
        <v>160</v>
      </c>
      <c r="D330" s="13"/>
      <c r="E330" s="13"/>
      <c r="F330" s="13"/>
      <c r="G330" s="14"/>
      <c r="H330" s="72">
        <v>2444</v>
      </c>
      <c r="I330" s="72">
        <v>2444</v>
      </c>
      <c r="J330" s="70">
        <v>1143.1</v>
      </c>
      <c r="K330" s="70">
        <f t="shared" si="20"/>
        <v>46.77168576104746</v>
      </c>
    </row>
    <row r="331" spans="1:11" ht="14.25" customHeight="1">
      <c r="A331" s="79"/>
      <c r="B331" s="107">
        <v>4010</v>
      </c>
      <c r="C331" s="52" t="s">
        <v>48</v>
      </c>
      <c r="D331" s="13"/>
      <c r="E331" s="13"/>
      <c r="F331" s="13"/>
      <c r="G331" s="14"/>
      <c r="H331" s="72">
        <v>667027</v>
      </c>
      <c r="I331" s="72">
        <v>656496</v>
      </c>
      <c r="J331" s="70">
        <v>651359.69</v>
      </c>
      <c r="K331" s="70">
        <f t="shared" si="20"/>
        <v>99.2176174721552</v>
      </c>
    </row>
    <row r="332" spans="1:11" ht="14.25" customHeight="1">
      <c r="A332" s="79"/>
      <c r="B332" s="21">
        <v>4040</v>
      </c>
      <c r="C332" s="52" t="s">
        <v>49</v>
      </c>
      <c r="D332" s="13"/>
      <c r="E332" s="13"/>
      <c r="F332" s="13"/>
      <c r="G332" s="14"/>
      <c r="H332" s="72">
        <v>50569</v>
      </c>
      <c r="I332" s="72">
        <v>49569</v>
      </c>
      <c r="J332" s="70">
        <v>49540.19</v>
      </c>
      <c r="K332" s="70">
        <f t="shared" si="20"/>
        <v>99.94187899695375</v>
      </c>
    </row>
    <row r="333" spans="1:11" ht="16.5" customHeight="1">
      <c r="A333" s="125"/>
      <c r="B333" s="21">
        <v>4110</v>
      </c>
      <c r="C333" s="52" t="s">
        <v>50</v>
      </c>
      <c r="D333" s="13"/>
      <c r="E333" s="13"/>
      <c r="F333" s="13"/>
      <c r="G333" s="14"/>
      <c r="H333" s="72">
        <v>118826</v>
      </c>
      <c r="I333" s="72">
        <v>115826</v>
      </c>
      <c r="J333" s="70">
        <v>113940.14</v>
      </c>
      <c r="K333" s="70">
        <f t="shared" si="20"/>
        <v>98.37181634520746</v>
      </c>
    </row>
    <row r="334" spans="1:11" ht="14.25" customHeight="1">
      <c r="A334" s="137"/>
      <c r="B334" s="56">
        <v>4120</v>
      </c>
      <c r="C334" s="113" t="s">
        <v>51</v>
      </c>
      <c r="D334" s="132"/>
      <c r="E334" s="132"/>
      <c r="F334" s="133"/>
      <c r="G334" s="134"/>
      <c r="H334" s="135">
        <v>17018</v>
      </c>
      <c r="I334" s="135">
        <v>14018</v>
      </c>
      <c r="J334" s="136">
        <v>12642.7</v>
      </c>
      <c r="K334" s="71">
        <f aca="true" t="shared" si="21" ref="K334:K341">J334/I334*100</f>
        <v>90.18904265943787</v>
      </c>
    </row>
    <row r="335" spans="1:11" ht="12" customHeight="1">
      <c r="A335" s="137"/>
      <c r="B335" s="56">
        <v>4260</v>
      </c>
      <c r="C335" s="113" t="s">
        <v>18</v>
      </c>
      <c r="D335" s="132"/>
      <c r="E335" s="132"/>
      <c r="F335" s="133"/>
      <c r="G335" s="134"/>
      <c r="H335" s="135">
        <v>38600</v>
      </c>
      <c r="I335" s="135">
        <v>38600</v>
      </c>
      <c r="J335" s="135">
        <v>33914.95</v>
      </c>
      <c r="K335" s="71">
        <f t="shared" si="21"/>
        <v>87.86256476683937</v>
      </c>
    </row>
    <row r="336" spans="1:11" ht="13.5" customHeight="1">
      <c r="A336" s="137"/>
      <c r="B336" s="56">
        <v>4270</v>
      </c>
      <c r="C336" s="113" t="s">
        <v>19</v>
      </c>
      <c r="D336" s="132"/>
      <c r="E336" s="132"/>
      <c r="F336" s="133"/>
      <c r="G336" s="134"/>
      <c r="H336" s="135"/>
      <c r="I336" s="135">
        <v>10000</v>
      </c>
      <c r="J336" s="135">
        <v>9873</v>
      </c>
      <c r="K336" s="71">
        <f t="shared" si="21"/>
        <v>98.72999999999999</v>
      </c>
    </row>
    <row r="337" spans="1:11" ht="15" customHeight="1">
      <c r="A337" s="137"/>
      <c r="B337" s="56">
        <v>4300</v>
      </c>
      <c r="C337" s="113" t="s">
        <v>5</v>
      </c>
      <c r="D337" s="132"/>
      <c r="E337" s="132"/>
      <c r="F337" s="133"/>
      <c r="G337" s="134"/>
      <c r="H337" s="135">
        <v>32210</v>
      </c>
      <c r="I337" s="135">
        <v>22210</v>
      </c>
      <c r="J337" s="135">
        <v>21245.07</v>
      </c>
      <c r="K337" s="71">
        <f t="shared" si="21"/>
        <v>95.6554254840162</v>
      </c>
    </row>
    <row r="338" spans="1:11" ht="15" customHeight="1">
      <c r="A338" s="137"/>
      <c r="B338" s="56">
        <v>4430</v>
      </c>
      <c r="C338" s="52" t="s">
        <v>11</v>
      </c>
      <c r="D338" s="132"/>
      <c r="E338" s="132"/>
      <c r="F338" s="133"/>
      <c r="G338" s="134"/>
      <c r="H338" s="135">
        <v>7000</v>
      </c>
      <c r="I338" s="135">
        <v>42515</v>
      </c>
      <c r="J338" s="135">
        <v>38066.54</v>
      </c>
      <c r="K338" s="71">
        <f t="shared" si="21"/>
        <v>89.53672821357168</v>
      </c>
    </row>
    <row r="339" spans="1:11" ht="14.25" customHeight="1">
      <c r="A339" s="343"/>
      <c r="B339" s="21">
        <v>4440</v>
      </c>
      <c r="C339" s="46" t="s">
        <v>61</v>
      </c>
      <c r="D339" s="132"/>
      <c r="E339" s="132"/>
      <c r="F339" s="133"/>
      <c r="G339" s="134"/>
      <c r="H339" s="135">
        <v>36039</v>
      </c>
      <c r="I339" s="135">
        <v>36037</v>
      </c>
      <c r="J339" s="135">
        <v>34582.01</v>
      </c>
      <c r="K339" s="71">
        <f t="shared" si="21"/>
        <v>95.96251075283737</v>
      </c>
    </row>
    <row r="340" spans="1:11" ht="16.5" customHeight="1">
      <c r="A340" s="344"/>
      <c r="B340" s="56">
        <v>4520</v>
      </c>
      <c r="C340" s="109" t="s">
        <v>165</v>
      </c>
      <c r="D340" s="132"/>
      <c r="E340" s="132"/>
      <c r="F340" s="133"/>
      <c r="G340" s="134"/>
      <c r="H340" s="135">
        <v>5016</v>
      </c>
      <c r="I340" s="135">
        <v>5016</v>
      </c>
      <c r="J340" s="135">
        <v>5016</v>
      </c>
      <c r="K340" s="71">
        <f t="shared" si="21"/>
        <v>100</v>
      </c>
    </row>
    <row r="341" spans="1:11" ht="12.75" customHeight="1">
      <c r="A341" s="253">
        <v>80110</v>
      </c>
      <c r="B341" s="363" t="s">
        <v>116</v>
      </c>
      <c r="C341" s="364"/>
      <c r="D341" s="64"/>
      <c r="E341" s="64">
        <f>E342</f>
        <v>13149.65</v>
      </c>
      <c r="F341" s="64">
        <f>SUBTOTAL(9,F342:F343)</f>
        <v>13174.679999999998</v>
      </c>
      <c r="G341" s="82">
        <f>F341/E341*100</f>
        <v>100.19034727160036</v>
      </c>
      <c r="H341" s="73">
        <f>SUM(H344:H365)</f>
        <v>1523265</v>
      </c>
      <c r="I341" s="73">
        <f>SUM(I344:I365)</f>
        <v>1476725.65</v>
      </c>
      <c r="J341" s="73">
        <f>SUM(J344:J365)</f>
        <v>1453301.14</v>
      </c>
      <c r="K341" s="64">
        <f t="shared" si="21"/>
        <v>98.41375342806566</v>
      </c>
    </row>
    <row r="342" spans="1:11" ht="36.75" customHeight="1">
      <c r="A342" s="260"/>
      <c r="B342" s="268" t="s">
        <v>215</v>
      </c>
      <c r="C342" s="299" t="s">
        <v>10</v>
      </c>
      <c r="D342" s="312">
        <v>0</v>
      </c>
      <c r="E342" s="269">
        <v>13149.65</v>
      </c>
      <c r="F342" s="269">
        <v>13148.63</v>
      </c>
      <c r="G342" s="82">
        <f>F342/E342*100</f>
        <v>99.99224313955123</v>
      </c>
      <c r="H342" s="270"/>
      <c r="I342" s="132"/>
      <c r="J342" s="133"/>
      <c r="K342" s="132"/>
    </row>
    <row r="343" spans="1:11" ht="26.25" customHeight="1">
      <c r="A343" s="260"/>
      <c r="B343" s="117">
        <v>2400</v>
      </c>
      <c r="C343" s="294" t="s">
        <v>257</v>
      </c>
      <c r="D343" s="222"/>
      <c r="E343" s="269"/>
      <c r="F343" s="269">
        <v>26.05</v>
      </c>
      <c r="G343" s="82"/>
      <c r="H343" s="300"/>
      <c r="I343" s="132"/>
      <c r="J343" s="133"/>
      <c r="K343" s="132"/>
    </row>
    <row r="344" spans="1:11" ht="15.75" customHeight="1">
      <c r="A344" s="141"/>
      <c r="B344" s="107">
        <v>3020</v>
      </c>
      <c r="C344" s="46" t="s">
        <v>160</v>
      </c>
      <c r="D344" s="13"/>
      <c r="E344" s="13"/>
      <c r="F344" s="13"/>
      <c r="G344" s="74"/>
      <c r="H344" s="70">
        <v>3130</v>
      </c>
      <c r="I344" s="70">
        <v>17430</v>
      </c>
      <c r="J344" s="70">
        <v>17241</v>
      </c>
      <c r="K344" s="70">
        <f aca="true" t="shared" si="22" ref="K344:K357">J344/I344*100</f>
        <v>98.91566265060241</v>
      </c>
    </row>
    <row r="345" spans="1:11" ht="13.5" customHeight="1">
      <c r="A345" s="141"/>
      <c r="B345" s="107">
        <v>4010</v>
      </c>
      <c r="C345" s="52" t="s">
        <v>48</v>
      </c>
      <c r="D345" s="13"/>
      <c r="E345" s="13"/>
      <c r="F345" s="13"/>
      <c r="G345" s="74"/>
      <c r="H345" s="70">
        <v>1062947</v>
      </c>
      <c r="I345" s="70">
        <v>991180</v>
      </c>
      <c r="J345" s="70">
        <v>987073.35</v>
      </c>
      <c r="K345" s="70">
        <f t="shared" si="22"/>
        <v>99.58568070380758</v>
      </c>
    </row>
    <row r="346" spans="1:11" ht="13.5" customHeight="1">
      <c r="A346" s="141"/>
      <c r="B346" s="107">
        <v>4040</v>
      </c>
      <c r="C346" s="52" t="s">
        <v>49</v>
      </c>
      <c r="D346" s="13"/>
      <c r="E346" s="13"/>
      <c r="F346" s="13"/>
      <c r="G346" s="74"/>
      <c r="H346" s="70">
        <v>82000</v>
      </c>
      <c r="I346" s="70">
        <v>80441</v>
      </c>
      <c r="J346" s="70">
        <v>80440.38</v>
      </c>
      <c r="K346" s="70">
        <f t="shared" si="22"/>
        <v>99.99922924876618</v>
      </c>
    </row>
    <row r="347" spans="1:11" ht="16.5" customHeight="1">
      <c r="A347" s="155"/>
      <c r="B347" s="21">
        <v>4110</v>
      </c>
      <c r="C347" s="52" t="s">
        <v>50</v>
      </c>
      <c r="D347" s="13"/>
      <c r="E347" s="13"/>
      <c r="F347" s="13"/>
      <c r="G347" s="74"/>
      <c r="H347" s="70">
        <v>179002</v>
      </c>
      <c r="I347" s="70">
        <v>175902</v>
      </c>
      <c r="J347" s="70">
        <v>174934.51</v>
      </c>
      <c r="K347" s="70">
        <f t="shared" si="22"/>
        <v>99.44998351354732</v>
      </c>
    </row>
    <row r="348" spans="1:11" ht="14.25" customHeight="1">
      <c r="A348" s="155"/>
      <c r="B348" s="21">
        <v>4120</v>
      </c>
      <c r="C348" s="52" t="s">
        <v>51</v>
      </c>
      <c r="D348" s="13"/>
      <c r="E348" s="13"/>
      <c r="F348" s="13"/>
      <c r="G348" s="74"/>
      <c r="H348" s="70">
        <v>26686</v>
      </c>
      <c r="I348" s="70">
        <v>20731</v>
      </c>
      <c r="J348" s="70">
        <v>20538.91</v>
      </c>
      <c r="K348" s="70">
        <f t="shared" si="22"/>
        <v>99.07341662244947</v>
      </c>
    </row>
    <row r="349" spans="1:11" ht="15" customHeight="1">
      <c r="A349" s="155"/>
      <c r="B349" s="21">
        <v>4210</v>
      </c>
      <c r="C349" s="52" t="s">
        <v>17</v>
      </c>
      <c r="D349" s="13"/>
      <c r="E349" s="13"/>
      <c r="F349" s="13"/>
      <c r="G349" s="74"/>
      <c r="H349" s="70">
        <v>66150</v>
      </c>
      <c r="I349" s="70">
        <v>61628.19</v>
      </c>
      <c r="J349" s="70">
        <v>52212.09</v>
      </c>
      <c r="K349" s="70">
        <f t="shared" si="22"/>
        <v>84.72111545057544</v>
      </c>
    </row>
    <row r="350" spans="1:11" ht="15.75" customHeight="1">
      <c r="A350" s="155"/>
      <c r="B350" s="37">
        <v>4240</v>
      </c>
      <c r="C350" s="55" t="s">
        <v>114</v>
      </c>
      <c r="D350" s="26"/>
      <c r="E350" s="26"/>
      <c r="F350" s="26"/>
      <c r="G350" s="126"/>
      <c r="H350" s="63">
        <v>500</v>
      </c>
      <c r="I350" s="63">
        <v>13619.46</v>
      </c>
      <c r="J350" s="63">
        <v>13590.35</v>
      </c>
      <c r="K350" s="63">
        <f t="shared" si="22"/>
        <v>99.78626171669069</v>
      </c>
    </row>
    <row r="351" spans="1:11" ht="15" customHeight="1">
      <c r="A351" s="329"/>
      <c r="B351" s="21">
        <v>4260</v>
      </c>
      <c r="C351" s="52" t="s">
        <v>18</v>
      </c>
      <c r="D351" s="13"/>
      <c r="E351" s="13"/>
      <c r="F351" s="13"/>
      <c r="G351" s="70"/>
      <c r="H351" s="70">
        <v>6000</v>
      </c>
      <c r="I351" s="70">
        <v>8000</v>
      </c>
      <c r="J351" s="70">
        <v>6707.84</v>
      </c>
      <c r="K351" s="70">
        <f t="shared" si="22"/>
        <v>83.848</v>
      </c>
    </row>
    <row r="352" spans="1:11" ht="4.5" customHeight="1" thickBot="1">
      <c r="A352" s="328"/>
      <c r="B352" s="90"/>
      <c r="C352" s="185"/>
      <c r="D352" s="120"/>
      <c r="E352" s="120"/>
      <c r="F352" s="120"/>
      <c r="G352" s="98"/>
      <c r="H352" s="98"/>
      <c r="I352" s="98"/>
      <c r="J352" s="98"/>
      <c r="K352" s="98"/>
    </row>
    <row r="353" spans="1:11" ht="12.75" customHeight="1" thickBot="1">
      <c r="A353" s="352" t="s">
        <v>0</v>
      </c>
      <c r="B353" s="354" t="s">
        <v>1</v>
      </c>
      <c r="C353" s="354" t="s">
        <v>2</v>
      </c>
      <c r="D353" s="356" t="s">
        <v>145</v>
      </c>
      <c r="E353" s="357"/>
      <c r="F353" s="357"/>
      <c r="G353" s="358"/>
      <c r="H353" s="349" t="s">
        <v>147</v>
      </c>
      <c r="I353" s="350"/>
      <c r="J353" s="350"/>
      <c r="K353" s="351"/>
    </row>
    <row r="354" spans="1:11" ht="26.25" customHeight="1" thickBot="1">
      <c r="A354" s="353"/>
      <c r="B354" s="355"/>
      <c r="C354" s="355"/>
      <c r="D354" s="1" t="s">
        <v>211</v>
      </c>
      <c r="E354" s="2" t="s">
        <v>262</v>
      </c>
      <c r="F354" s="252" t="s">
        <v>146</v>
      </c>
      <c r="G354" s="2" t="s">
        <v>175</v>
      </c>
      <c r="H354" s="2" t="s">
        <v>211</v>
      </c>
      <c r="I354" s="2" t="s">
        <v>262</v>
      </c>
      <c r="J354" s="3" t="s">
        <v>146</v>
      </c>
      <c r="K354" s="2" t="s">
        <v>175</v>
      </c>
    </row>
    <row r="355" spans="1:11" ht="15.75" customHeight="1">
      <c r="A355" s="141"/>
      <c r="B355" s="107">
        <v>4270</v>
      </c>
      <c r="C355" s="52" t="s">
        <v>19</v>
      </c>
      <c r="D355" s="13"/>
      <c r="E355" s="13"/>
      <c r="F355" s="13"/>
      <c r="G355" s="74"/>
      <c r="H355" s="70">
        <v>3800</v>
      </c>
      <c r="I355" s="70">
        <v>12400</v>
      </c>
      <c r="J355" s="70">
        <v>11543.39</v>
      </c>
      <c r="K355" s="70">
        <f t="shared" si="22"/>
        <v>93.09185483870968</v>
      </c>
    </row>
    <row r="356" spans="1:11" ht="13.5" customHeight="1">
      <c r="A356" s="141"/>
      <c r="B356" s="107">
        <v>4280</v>
      </c>
      <c r="C356" s="52" t="s">
        <v>59</v>
      </c>
      <c r="D356" s="13"/>
      <c r="E356" s="13"/>
      <c r="F356" s="13"/>
      <c r="G356" s="74"/>
      <c r="H356" s="70">
        <v>600</v>
      </c>
      <c r="I356" s="70">
        <v>500</v>
      </c>
      <c r="J356" s="70">
        <v>405</v>
      </c>
      <c r="K356" s="70">
        <f t="shared" si="22"/>
        <v>81</v>
      </c>
    </row>
    <row r="357" spans="1:11" ht="14.25" customHeight="1">
      <c r="A357" s="141"/>
      <c r="B357" s="107">
        <v>4300</v>
      </c>
      <c r="C357" s="52" t="s">
        <v>5</v>
      </c>
      <c r="D357" s="13"/>
      <c r="E357" s="13"/>
      <c r="F357" s="13"/>
      <c r="G357" s="74"/>
      <c r="H357" s="70">
        <v>20081</v>
      </c>
      <c r="I357" s="70">
        <v>25081</v>
      </c>
      <c r="J357" s="70">
        <v>19243.15</v>
      </c>
      <c r="K357" s="70">
        <f t="shared" si="22"/>
        <v>76.72401419401142</v>
      </c>
    </row>
    <row r="358" spans="1:11" ht="15" customHeight="1">
      <c r="A358" s="141"/>
      <c r="B358" s="107">
        <v>4350</v>
      </c>
      <c r="C358" s="52" t="s">
        <v>20</v>
      </c>
      <c r="D358" s="13"/>
      <c r="E358" s="13"/>
      <c r="F358" s="13"/>
      <c r="G358" s="74"/>
      <c r="H358" s="70">
        <v>1704</v>
      </c>
      <c r="I358" s="70">
        <v>0</v>
      </c>
      <c r="J358" s="70">
        <v>0</v>
      </c>
      <c r="K358" s="70"/>
    </row>
    <row r="359" spans="1:11" ht="14.25">
      <c r="A359" s="141"/>
      <c r="B359" s="107">
        <v>4360</v>
      </c>
      <c r="C359" s="22" t="s">
        <v>228</v>
      </c>
      <c r="D359" s="13"/>
      <c r="E359" s="13"/>
      <c r="F359" s="13"/>
      <c r="G359" s="74"/>
      <c r="H359" s="70">
        <v>500</v>
      </c>
      <c r="I359" s="70">
        <v>3804</v>
      </c>
      <c r="J359" s="70">
        <v>3466.9</v>
      </c>
      <c r="K359" s="70">
        <f>J359/I359*100</f>
        <v>91.13827549947425</v>
      </c>
    </row>
    <row r="360" spans="1:11" ht="27.75" customHeight="1">
      <c r="A360" s="141"/>
      <c r="B360" s="107">
        <v>4370</v>
      </c>
      <c r="C360" s="22" t="s">
        <v>230</v>
      </c>
      <c r="D360" s="13"/>
      <c r="E360" s="13"/>
      <c r="F360" s="13"/>
      <c r="G360" s="82"/>
      <c r="H360" s="70">
        <v>1600</v>
      </c>
      <c r="I360" s="70">
        <v>0</v>
      </c>
      <c r="J360" s="70">
        <v>0</v>
      </c>
      <c r="K360" s="70"/>
    </row>
    <row r="361" spans="1:11" ht="12" customHeight="1">
      <c r="A361" s="141"/>
      <c r="B361" s="107">
        <v>4410</v>
      </c>
      <c r="C361" s="52" t="s">
        <v>52</v>
      </c>
      <c r="D361" s="13"/>
      <c r="E361" s="13"/>
      <c r="F361" s="13"/>
      <c r="G361" s="74"/>
      <c r="H361" s="70">
        <v>500</v>
      </c>
      <c r="I361" s="70">
        <v>500</v>
      </c>
      <c r="J361" s="70">
        <v>471.4</v>
      </c>
      <c r="K361" s="70">
        <f aca="true" t="shared" si="23" ref="K361:K368">J361/I361*100</f>
        <v>94.28</v>
      </c>
    </row>
    <row r="362" spans="1:11" ht="13.5" customHeight="1">
      <c r="A362" s="141"/>
      <c r="B362" s="107">
        <v>4430</v>
      </c>
      <c r="C362" s="52" t="s">
        <v>11</v>
      </c>
      <c r="D362" s="13"/>
      <c r="E362" s="13"/>
      <c r="F362" s="13"/>
      <c r="G362" s="74"/>
      <c r="H362" s="70">
        <v>2000</v>
      </c>
      <c r="I362" s="70">
        <v>798</v>
      </c>
      <c r="J362" s="70">
        <v>797.78</v>
      </c>
      <c r="K362" s="70">
        <f t="shared" si="23"/>
        <v>99.97243107769424</v>
      </c>
    </row>
    <row r="363" spans="1:11" ht="11.25" customHeight="1">
      <c r="A363" s="141"/>
      <c r="B363" s="107">
        <v>4440</v>
      </c>
      <c r="C363" s="46" t="s">
        <v>61</v>
      </c>
      <c r="D363" s="13"/>
      <c r="E363" s="13"/>
      <c r="F363" s="13"/>
      <c r="G363" s="74"/>
      <c r="H363" s="70">
        <v>60549</v>
      </c>
      <c r="I363" s="70">
        <v>59499</v>
      </c>
      <c r="J363" s="70">
        <v>59423.09</v>
      </c>
      <c r="K363" s="70">
        <f t="shared" si="23"/>
        <v>99.87241802383234</v>
      </c>
    </row>
    <row r="364" spans="1:11" ht="17.25" customHeight="1">
      <c r="A364" s="141"/>
      <c r="B364" s="56">
        <v>4520</v>
      </c>
      <c r="C364" s="114" t="s">
        <v>165</v>
      </c>
      <c r="D364" s="33"/>
      <c r="E364" s="33"/>
      <c r="F364" s="33"/>
      <c r="G364" s="74"/>
      <c r="H364" s="71">
        <v>5016</v>
      </c>
      <c r="I364" s="71">
        <v>5016</v>
      </c>
      <c r="J364" s="71">
        <v>5016</v>
      </c>
      <c r="K364" s="71">
        <f t="shared" si="23"/>
        <v>100</v>
      </c>
    </row>
    <row r="365" spans="1:11" ht="24" customHeight="1">
      <c r="A365" s="33"/>
      <c r="B365" s="56">
        <v>4700</v>
      </c>
      <c r="C365" s="57" t="s">
        <v>54</v>
      </c>
      <c r="D365" s="33"/>
      <c r="E365" s="33"/>
      <c r="F365" s="33"/>
      <c r="G365" s="74"/>
      <c r="H365" s="71">
        <v>500</v>
      </c>
      <c r="I365" s="71">
        <v>196</v>
      </c>
      <c r="J365" s="71">
        <v>196</v>
      </c>
      <c r="K365" s="71">
        <f t="shared" si="23"/>
        <v>100</v>
      </c>
    </row>
    <row r="366" spans="1:11" ht="16.5" customHeight="1">
      <c r="A366" s="16">
        <v>80113</v>
      </c>
      <c r="B366" s="363" t="s">
        <v>117</v>
      </c>
      <c r="C366" s="364"/>
      <c r="D366" s="19"/>
      <c r="E366" s="19"/>
      <c r="F366" s="19"/>
      <c r="G366" s="74"/>
      <c r="H366" s="64">
        <f>SUM(H367:H367)</f>
        <v>15000</v>
      </c>
      <c r="I366" s="64">
        <f>SUM(I367:I367)</f>
        <v>6000</v>
      </c>
      <c r="J366" s="64">
        <f>SUM(J367:J367)</f>
        <v>3107.63</v>
      </c>
      <c r="K366" s="64">
        <f t="shared" si="23"/>
        <v>51.79383333333334</v>
      </c>
    </row>
    <row r="367" spans="1:11" ht="14.25" customHeight="1">
      <c r="A367" s="199"/>
      <c r="B367" s="21">
        <v>4300</v>
      </c>
      <c r="C367" s="52" t="s">
        <v>5</v>
      </c>
      <c r="D367" s="13"/>
      <c r="E367" s="13"/>
      <c r="F367" s="13"/>
      <c r="G367" s="74"/>
      <c r="H367" s="70">
        <v>15000</v>
      </c>
      <c r="I367" s="70">
        <v>6000</v>
      </c>
      <c r="J367" s="70">
        <v>3107.63</v>
      </c>
      <c r="K367" s="70">
        <f t="shared" si="23"/>
        <v>51.79383333333334</v>
      </c>
    </row>
    <row r="368" spans="1:11" ht="15.75" customHeight="1">
      <c r="A368" s="154">
        <v>80146</v>
      </c>
      <c r="B368" s="363" t="s">
        <v>118</v>
      </c>
      <c r="C368" s="364"/>
      <c r="D368" s="19"/>
      <c r="E368" s="19"/>
      <c r="F368" s="19"/>
      <c r="G368" s="74"/>
      <c r="H368" s="73">
        <f>SUM(H369:H373)</f>
        <v>14000</v>
      </c>
      <c r="I368" s="73">
        <f>SUM(I369:I373)</f>
        <v>13800</v>
      </c>
      <c r="J368" s="73">
        <f>SUM(J369:J373)</f>
        <v>9452.619999999999</v>
      </c>
      <c r="K368" s="70">
        <f t="shared" si="23"/>
        <v>68.49724637681159</v>
      </c>
    </row>
    <row r="369" spans="1:11" ht="14.25" customHeight="1">
      <c r="A369" s="340"/>
      <c r="B369" s="21">
        <v>4170</v>
      </c>
      <c r="C369" s="12" t="s">
        <v>58</v>
      </c>
      <c r="D369" s="19"/>
      <c r="E369" s="19"/>
      <c r="F369" s="19"/>
      <c r="G369" s="82"/>
      <c r="H369" s="70">
        <v>700</v>
      </c>
      <c r="I369" s="70">
        <v>700</v>
      </c>
      <c r="J369" s="70">
        <v>500</v>
      </c>
      <c r="K369" s="70">
        <f>J369/I369*100</f>
        <v>71.42857142857143</v>
      </c>
    </row>
    <row r="370" spans="1:11" ht="12.75" customHeight="1">
      <c r="A370" s="341"/>
      <c r="B370" s="21">
        <v>4210</v>
      </c>
      <c r="C370" s="52" t="s">
        <v>17</v>
      </c>
      <c r="D370" s="19"/>
      <c r="E370" s="19"/>
      <c r="F370" s="19"/>
      <c r="G370" s="74"/>
      <c r="H370" s="70">
        <v>1700</v>
      </c>
      <c r="I370" s="70">
        <v>1500</v>
      </c>
      <c r="J370" s="70">
        <v>712.48</v>
      </c>
      <c r="K370" s="70">
        <f>J370/I370*100</f>
        <v>47.498666666666665</v>
      </c>
    </row>
    <row r="371" spans="1:11" ht="12.75" customHeight="1">
      <c r="A371" s="341"/>
      <c r="B371" s="21">
        <v>4300</v>
      </c>
      <c r="C371" s="52" t="s">
        <v>5</v>
      </c>
      <c r="D371" s="19"/>
      <c r="E371" s="19"/>
      <c r="F371" s="19"/>
      <c r="G371" s="82"/>
      <c r="H371" s="70">
        <v>1800</v>
      </c>
      <c r="I371" s="70">
        <v>1800</v>
      </c>
      <c r="J371" s="70">
        <v>600</v>
      </c>
      <c r="K371" s="70">
        <f>J371/I371*100</f>
        <v>33.33333333333333</v>
      </c>
    </row>
    <row r="372" spans="1:11" ht="12.75" customHeight="1">
      <c r="A372" s="341"/>
      <c r="B372" s="21">
        <v>4410</v>
      </c>
      <c r="C372" s="52" t="s">
        <v>52</v>
      </c>
      <c r="D372" s="19"/>
      <c r="E372" s="19"/>
      <c r="F372" s="19"/>
      <c r="G372" s="74"/>
      <c r="H372" s="70">
        <v>2400</v>
      </c>
      <c r="I372" s="70">
        <v>2400</v>
      </c>
      <c r="J372" s="70">
        <v>1489.14</v>
      </c>
      <c r="K372" s="70">
        <f>J372/I372*100</f>
        <v>62.0475</v>
      </c>
    </row>
    <row r="373" spans="1:11" ht="12.75" customHeight="1">
      <c r="A373" s="342"/>
      <c r="B373" s="21">
        <v>4700</v>
      </c>
      <c r="C373" s="46" t="s">
        <v>54</v>
      </c>
      <c r="D373" s="19"/>
      <c r="E373" s="19"/>
      <c r="F373" s="19"/>
      <c r="G373" s="82"/>
      <c r="H373" s="72">
        <v>7400</v>
      </c>
      <c r="I373" s="72">
        <v>7400</v>
      </c>
      <c r="J373" s="70">
        <v>6151</v>
      </c>
      <c r="K373" s="70">
        <f>J373/I373*100</f>
        <v>83.12162162162163</v>
      </c>
    </row>
    <row r="374" spans="1:11" ht="49.5" customHeight="1">
      <c r="A374" s="339">
        <v>80150</v>
      </c>
      <c r="B374" s="398" t="s">
        <v>231</v>
      </c>
      <c r="C374" s="399"/>
      <c r="D374" s="19"/>
      <c r="E374" s="19"/>
      <c r="F374" s="19"/>
      <c r="G374" s="68"/>
      <c r="H374" s="111">
        <f>SUM(H375:H386)</f>
        <v>0</v>
      </c>
      <c r="I374" s="111">
        <f>SUM(I375:I386)</f>
        <v>183327</v>
      </c>
      <c r="J374" s="111">
        <f>SUM(J375:J386)</f>
        <v>139844.09</v>
      </c>
      <c r="K374" s="64">
        <f aca="true" t="shared" si="24" ref="K374:K400">J374/I374*100</f>
        <v>76.28122971520834</v>
      </c>
    </row>
    <row r="375" spans="1:11" ht="15" customHeight="1">
      <c r="A375" s="340"/>
      <c r="B375" s="107">
        <v>4010</v>
      </c>
      <c r="C375" s="52" t="s">
        <v>48</v>
      </c>
      <c r="D375" s="19"/>
      <c r="E375" s="19"/>
      <c r="F375" s="19"/>
      <c r="G375" s="82"/>
      <c r="H375" s="112">
        <v>0</v>
      </c>
      <c r="I375" s="112">
        <v>134950</v>
      </c>
      <c r="J375" s="63">
        <v>100546.99</v>
      </c>
      <c r="K375" s="70">
        <f t="shared" si="24"/>
        <v>74.50684698036311</v>
      </c>
    </row>
    <row r="376" spans="1:11" ht="10.5" customHeight="1">
      <c r="A376" s="341"/>
      <c r="B376" s="21">
        <v>4110</v>
      </c>
      <c r="C376" s="52" t="s">
        <v>50</v>
      </c>
      <c r="D376" s="19"/>
      <c r="E376" s="19"/>
      <c r="F376" s="19"/>
      <c r="G376" s="82"/>
      <c r="H376" s="112">
        <v>0</v>
      </c>
      <c r="I376" s="112">
        <v>23117</v>
      </c>
      <c r="J376" s="63">
        <v>17223.1</v>
      </c>
      <c r="K376" s="70">
        <f t="shared" si="24"/>
        <v>74.5040446424709</v>
      </c>
    </row>
    <row r="377" spans="1:11" ht="15.75" customHeight="1">
      <c r="A377" s="341"/>
      <c r="B377" s="21">
        <v>4120</v>
      </c>
      <c r="C377" s="52" t="s">
        <v>51</v>
      </c>
      <c r="D377" s="19"/>
      <c r="E377" s="19"/>
      <c r="F377" s="19"/>
      <c r="G377" s="82"/>
      <c r="H377" s="112">
        <v>0</v>
      </c>
      <c r="I377" s="112">
        <v>3260</v>
      </c>
      <c r="J377" s="63">
        <v>2427.68</v>
      </c>
      <c r="K377" s="70">
        <f t="shared" si="24"/>
        <v>74.46871165644171</v>
      </c>
    </row>
    <row r="378" spans="1:11" ht="14.25" customHeight="1">
      <c r="A378" s="341"/>
      <c r="B378" s="21">
        <v>4210</v>
      </c>
      <c r="C378" s="52" t="s">
        <v>17</v>
      </c>
      <c r="D378" s="19"/>
      <c r="E378" s="19"/>
      <c r="F378" s="19"/>
      <c r="G378" s="82"/>
      <c r="H378" s="112">
        <v>0</v>
      </c>
      <c r="I378" s="112">
        <v>2550</v>
      </c>
      <c r="J378" s="63">
        <v>2009.23</v>
      </c>
      <c r="K378" s="70">
        <f t="shared" si="24"/>
        <v>78.79333333333334</v>
      </c>
    </row>
    <row r="379" spans="1:11" ht="12.75" customHeight="1">
      <c r="A379" s="341"/>
      <c r="B379" s="21">
        <v>4240</v>
      </c>
      <c r="C379" s="46" t="s">
        <v>114</v>
      </c>
      <c r="D379" s="19"/>
      <c r="E379" s="19"/>
      <c r="F379" s="19"/>
      <c r="G379" s="82"/>
      <c r="H379" s="112">
        <v>0</v>
      </c>
      <c r="I379" s="112">
        <v>1179</v>
      </c>
      <c r="J379" s="63">
        <v>723.77</v>
      </c>
      <c r="K379" s="70">
        <f t="shared" si="24"/>
        <v>61.38846480067854</v>
      </c>
    </row>
    <row r="380" spans="1:11" ht="12.75" customHeight="1">
      <c r="A380" s="341"/>
      <c r="B380" s="107">
        <v>4260</v>
      </c>
      <c r="C380" s="52" t="s">
        <v>18</v>
      </c>
      <c r="D380" s="19"/>
      <c r="E380" s="19"/>
      <c r="F380" s="19"/>
      <c r="G380" s="82"/>
      <c r="H380" s="112">
        <v>0</v>
      </c>
      <c r="I380" s="112">
        <v>9440</v>
      </c>
      <c r="J380" s="63">
        <v>8221.54</v>
      </c>
      <c r="K380" s="70">
        <f t="shared" si="24"/>
        <v>87.09258474576272</v>
      </c>
    </row>
    <row r="381" spans="1:11" ht="12.75" customHeight="1">
      <c r="A381" s="341"/>
      <c r="B381" s="107">
        <v>4270</v>
      </c>
      <c r="C381" s="52" t="s">
        <v>19</v>
      </c>
      <c r="D381" s="19"/>
      <c r="E381" s="19"/>
      <c r="F381" s="19"/>
      <c r="G381" s="82"/>
      <c r="H381" s="112">
        <v>0</v>
      </c>
      <c r="I381" s="112">
        <v>161</v>
      </c>
      <c r="J381" s="63">
        <v>160.79</v>
      </c>
      <c r="K381" s="70">
        <f t="shared" si="24"/>
        <v>99.8695652173913</v>
      </c>
    </row>
    <row r="382" spans="1:11" ht="14.25" customHeight="1">
      <c r="A382" s="342"/>
      <c r="B382" s="107">
        <v>4300</v>
      </c>
      <c r="C382" s="52" t="s">
        <v>5</v>
      </c>
      <c r="D382" s="19"/>
      <c r="E382" s="19"/>
      <c r="F382" s="19"/>
      <c r="G382" s="82"/>
      <c r="H382" s="72">
        <v>0</v>
      </c>
      <c r="I382" s="72">
        <v>2100</v>
      </c>
      <c r="J382" s="70">
        <v>1964.8</v>
      </c>
      <c r="K382" s="70">
        <f t="shared" si="24"/>
        <v>93.56190476190476</v>
      </c>
    </row>
    <row r="383" spans="1:11" ht="3.75" customHeight="1" thickBot="1">
      <c r="A383" s="259"/>
      <c r="B383" s="90"/>
      <c r="C383" s="185"/>
      <c r="D383" s="259"/>
      <c r="E383" s="259"/>
      <c r="F383" s="259"/>
      <c r="G383" s="98"/>
      <c r="H383" s="98"/>
      <c r="I383" s="98"/>
      <c r="J383" s="98"/>
      <c r="K383" s="98"/>
    </row>
    <row r="384" spans="1:11" ht="14.25" customHeight="1" thickBot="1">
      <c r="A384" s="352" t="s">
        <v>0</v>
      </c>
      <c r="B384" s="354" t="s">
        <v>1</v>
      </c>
      <c r="C384" s="354" t="s">
        <v>2</v>
      </c>
      <c r="D384" s="356" t="s">
        <v>145</v>
      </c>
      <c r="E384" s="357"/>
      <c r="F384" s="357"/>
      <c r="G384" s="358"/>
      <c r="H384" s="349" t="s">
        <v>147</v>
      </c>
      <c r="I384" s="350"/>
      <c r="J384" s="350"/>
      <c r="K384" s="351"/>
    </row>
    <row r="385" spans="1:11" ht="25.5" customHeight="1" thickBot="1">
      <c r="A385" s="353"/>
      <c r="B385" s="355"/>
      <c r="C385" s="355"/>
      <c r="D385" s="1" t="s">
        <v>211</v>
      </c>
      <c r="E385" s="2" t="s">
        <v>262</v>
      </c>
      <c r="F385" s="252" t="s">
        <v>146</v>
      </c>
      <c r="G385" s="2" t="s">
        <v>175</v>
      </c>
      <c r="H385" s="2" t="s">
        <v>211</v>
      </c>
      <c r="I385" s="2" t="s">
        <v>262</v>
      </c>
      <c r="J385" s="3" t="s">
        <v>146</v>
      </c>
      <c r="K385" s="2" t="s">
        <v>175</v>
      </c>
    </row>
    <row r="386" spans="1:11" ht="14.25" customHeight="1">
      <c r="A386" s="19"/>
      <c r="B386" s="107">
        <v>4440</v>
      </c>
      <c r="C386" s="46" t="s">
        <v>61</v>
      </c>
      <c r="D386" s="19"/>
      <c r="E386" s="19"/>
      <c r="F386" s="19"/>
      <c r="G386" s="82"/>
      <c r="H386" s="112">
        <v>0</v>
      </c>
      <c r="I386" s="112">
        <v>6570</v>
      </c>
      <c r="J386" s="63">
        <v>6566.19</v>
      </c>
      <c r="K386" s="70">
        <f t="shared" si="24"/>
        <v>99.94200913242008</v>
      </c>
    </row>
    <row r="387" spans="1:11" ht="13.5" customHeight="1">
      <c r="A387" s="154">
        <v>80195</v>
      </c>
      <c r="B387" s="363" t="s">
        <v>9</v>
      </c>
      <c r="C387" s="364"/>
      <c r="D387" s="64"/>
      <c r="E387" s="64">
        <f>E388</f>
        <v>2358</v>
      </c>
      <c r="F387" s="64">
        <f>F388</f>
        <v>2358.42</v>
      </c>
      <c r="G387" s="68">
        <f>G388</f>
        <v>100.01781170483461</v>
      </c>
      <c r="H387" s="111">
        <f>SUM(H389:H392)</f>
        <v>48500</v>
      </c>
      <c r="I387" s="95">
        <f>SUM(I389:I392)</f>
        <v>52713</v>
      </c>
      <c r="J387" s="95">
        <f>SUM(J389:J392)</f>
        <v>51401.8</v>
      </c>
      <c r="K387" s="95">
        <f t="shared" si="24"/>
        <v>97.5125680572155</v>
      </c>
    </row>
    <row r="388" spans="1:11" ht="13.5" customHeight="1">
      <c r="A388" s="278"/>
      <c r="B388" s="12">
        <v>2460</v>
      </c>
      <c r="C388" s="294" t="s">
        <v>258</v>
      </c>
      <c r="D388" s="19"/>
      <c r="E388" s="190">
        <v>2358</v>
      </c>
      <c r="F388" s="190">
        <v>2358.42</v>
      </c>
      <c r="G388" s="82">
        <f>F388/E388*100</f>
        <v>100.01781170483461</v>
      </c>
      <c r="H388" s="111"/>
      <c r="I388" s="95"/>
      <c r="J388" s="301"/>
      <c r="K388" s="95"/>
    </row>
    <row r="389" spans="1:11" ht="13.5" customHeight="1">
      <c r="A389" s="198"/>
      <c r="B389" s="21">
        <v>4210</v>
      </c>
      <c r="C389" s="52" t="s">
        <v>17</v>
      </c>
      <c r="D389" s="64"/>
      <c r="E389" s="64"/>
      <c r="F389" s="64"/>
      <c r="G389" s="82"/>
      <c r="H389" s="103">
        <v>1000</v>
      </c>
      <c r="I389" s="70">
        <v>1850</v>
      </c>
      <c r="J389" s="89">
        <v>1657.45</v>
      </c>
      <c r="K389" s="70">
        <f t="shared" si="24"/>
        <v>89.59189189189189</v>
      </c>
    </row>
    <row r="390" spans="1:11" ht="12.75" customHeight="1">
      <c r="A390" s="237"/>
      <c r="B390" s="21">
        <v>4240</v>
      </c>
      <c r="C390" s="46" t="s">
        <v>114</v>
      </c>
      <c r="D390" s="73"/>
      <c r="E390" s="64"/>
      <c r="F390" s="64"/>
      <c r="G390" s="74"/>
      <c r="H390" s="72"/>
      <c r="I390" s="70">
        <v>3350</v>
      </c>
      <c r="J390" s="89">
        <v>3268.01</v>
      </c>
      <c r="K390" s="70">
        <f t="shared" si="24"/>
        <v>97.55253731343284</v>
      </c>
    </row>
    <row r="391" spans="1:11" ht="13.5" customHeight="1">
      <c r="A391" s="156"/>
      <c r="B391" s="21">
        <v>4300</v>
      </c>
      <c r="C391" s="52" t="s">
        <v>5</v>
      </c>
      <c r="D391" s="73"/>
      <c r="E391" s="64"/>
      <c r="F391" s="64"/>
      <c r="G391" s="74"/>
      <c r="H391" s="72">
        <v>5000</v>
      </c>
      <c r="I391" s="72">
        <v>5000</v>
      </c>
      <c r="J391" s="89">
        <v>3964.01</v>
      </c>
      <c r="K391" s="70">
        <f t="shared" si="24"/>
        <v>79.28020000000001</v>
      </c>
    </row>
    <row r="392" spans="1:11" ht="17.25" customHeight="1" thickBot="1">
      <c r="A392" s="99"/>
      <c r="B392" s="21">
        <v>4440</v>
      </c>
      <c r="C392" s="46" t="s">
        <v>61</v>
      </c>
      <c r="D392" s="64"/>
      <c r="E392" s="64"/>
      <c r="F392" s="64"/>
      <c r="G392" s="74"/>
      <c r="H392" s="72">
        <v>42500</v>
      </c>
      <c r="I392" s="72">
        <v>42513</v>
      </c>
      <c r="J392" s="89">
        <v>42512.33</v>
      </c>
      <c r="K392" s="70">
        <f t="shared" si="24"/>
        <v>99.99842401147885</v>
      </c>
    </row>
    <row r="393" spans="1:11" ht="12.75" customHeight="1" thickBot="1">
      <c r="A393" s="42">
        <v>851</v>
      </c>
      <c r="B393" s="365" t="s">
        <v>119</v>
      </c>
      <c r="C393" s="366"/>
      <c r="D393" s="28"/>
      <c r="E393" s="5"/>
      <c r="F393" s="6"/>
      <c r="G393" s="7"/>
      <c r="H393" s="67">
        <f>SUM(H396+H394)</f>
        <v>100000</v>
      </c>
      <c r="I393" s="66">
        <f>SUM(I396+I394)</f>
        <v>107086</v>
      </c>
      <c r="J393" s="66">
        <f>SUM(J396+J394)</f>
        <v>103814.43999999999</v>
      </c>
      <c r="K393" s="66">
        <f t="shared" si="24"/>
        <v>96.94492277235118</v>
      </c>
    </row>
    <row r="394" spans="1:11" ht="14.25" customHeight="1">
      <c r="A394" s="29">
        <v>85153</v>
      </c>
      <c r="B394" s="381" t="s">
        <v>171</v>
      </c>
      <c r="C394" s="382"/>
      <c r="D394" s="49"/>
      <c r="E394" s="49"/>
      <c r="F394" s="49"/>
      <c r="G394" s="48"/>
      <c r="H394" s="75">
        <f>SUM(H395:H395)</f>
        <v>3250</v>
      </c>
      <c r="I394" s="76">
        <f>SUM(I395:I395)</f>
        <v>3250</v>
      </c>
      <c r="J394" s="76">
        <f>SUM(J395:J395)</f>
        <v>3250</v>
      </c>
      <c r="K394" s="76">
        <f t="shared" si="24"/>
        <v>100</v>
      </c>
    </row>
    <row r="395" spans="1:11" ht="13.5" customHeight="1">
      <c r="A395" s="199"/>
      <c r="B395" s="21">
        <v>4300</v>
      </c>
      <c r="C395" s="52" t="s">
        <v>5</v>
      </c>
      <c r="D395" s="41"/>
      <c r="E395" s="41"/>
      <c r="F395" s="41"/>
      <c r="G395" s="44"/>
      <c r="H395" s="70">
        <v>3250</v>
      </c>
      <c r="I395" s="70">
        <v>3250</v>
      </c>
      <c r="J395" s="70">
        <v>3250</v>
      </c>
      <c r="K395" s="71">
        <f t="shared" si="24"/>
        <v>100</v>
      </c>
    </row>
    <row r="396" spans="1:11" ht="14.25" customHeight="1">
      <c r="A396" s="215">
        <v>85154</v>
      </c>
      <c r="B396" s="363" t="s">
        <v>120</v>
      </c>
      <c r="C396" s="364"/>
      <c r="D396" s="19"/>
      <c r="E396" s="19"/>
      <c r="F396" s="19"/>
      <c r="G396" s="23"/>
      <c r="H396" s="20">
        <f>SUM(H397:H404)</f>
        <v>96750</v>
      </c>
      <c r="I396" s="20">
        <f>SUM(I397:I404)</f>
        <v>103836</v>
      </c>
      <c r="J396" s="20">
        <f>SUM(J397:J404)</f>
        <v>100564.43999999999</v>
      </c>
      <c r="K396" s="19">
        <f t="shared" si="24"/>
        <v>96.84930082052466</v>
      </c>
    </row>
    <row r="397" spans="1:11" ht="51.75" customHeight="1">
      <c r="A397" s="99"/>
      <c r="B397" s="56">
        <v>2360</v>
      </c>
      <c r="C397" s="320" t="s">
        <v>179</v>
      </c>
      <c r="D397" s="238"/>
      <c r="E397" s="238"/>
      <c r="F397" s="238"/>
      <c r="G397" s="239"/>
      <c r="H397" s="71">
        <v>40000</v>
      </c>
      <c r="I397" s="71">
        <v>40000</v>
      </c>
      <c r="J397" s="71">
        <v>40000</v>
      </c>
      <c r="K397" s="71">
        <f t="shared" si="24"/>
        <v>100</v>
      </c>
    </row>
    <row r="398" spans="1:11" ht="25.5" customHeight="1">
      <c r="A398" s="99"/>
      <c r="B398" s="21">
        <v>2800</v>
      </c>
      <c r="C398" s="46" t="s">
        <v>152</v>
      </c>
      <c r="D398" s="13"/>
      <c r="E398" s="13"/>
      <c r="F398" s="13"/>
      <c r="G398" s="14"/>
      <c r="H398" s="70">
        <v>5000</v>
      </c>
      <c r="I398" s="70">
        <v>5000</v>
      </c>
      <c r="J398" s="70">
        <v>5000</v>
      </c>
      <c r="K398" s="70">
        <f t="shared" si="24"/>
        <v>100</v>
      </c>
    </row>
    <row r="399" spans="1:11" ht="15" customHeight="1">
      <c r="A399" s="99"/>
      <c r="B399" s="21">
        <v>3030</v>
      </c>
      <c r="C399" s="46" t="s">
        <v>43</v>
      </c>
      <c r="D399" s="13"/>
      <c r="E399" s="13"/>
      <c r="F399" s="13"/>
      <c r="G399" s="14"/>
      <c r="H399" s="13">
        <v>12100</v>
      </c>
      <c r="I399" s="13">
        <v>12100</v>
      </c>
      <c r="J399" s="13">
        <v>11800</v>
      </c>
      <c r="K399" s="13">
        <f t="shared" si="24"/>
        <v>97.52066115702479</v>
      </c>
    </row>
    <row r="400" spans="1:11" ht="16.5" customHeight="1">
      <c r="A400" s="99"/>
      <c r="B400" s="21">
        <v>4110</v>
      </c>
      <c r="C400" s="52" t="s">
        <v>50</v>
      </c>
      <c r="D400" s="13"/>
      <c r="E400" s="13"/>
      <c r="F400" s="13"/>
      <c r="G400" s="14"/>
      <c r="H400" s="13">
        <v>1520</v>
      </c>
      <c r="I400" s="13">
        <v>823</v>
      </c>
      <c r="J400" s="13">
        <v>822.96</v>
      </c>
      <c r="K400" s="13">
        <f t="shared" si="24"/>
        <v>99.9951397326853</v>
      </c>
    </row>
    <row r="401" spans="1:11" ht="15" customHeight="1">
      <c r="A401" s="373"/>
      <c r="B401" s="21">
        <v>4170</v>
      </c>
      <c r="C401" s="52" t="s">
        <v>58</v>
      </c>
      <c r="D401" s="13"/>
      <c r="E401" s="13"/>
      <c r="F401" s="13"/>
      <c r="G401" s="14"/>
      <c r="H401" s="13">
        <v>20570</v>
      </c>
      <c r="I401" s="13">
        <v>21000</v>
      </c>
      <c r="J401" s="13">
        <v>20206</v>
      </c>
      <c r="K401" s="13">
        <f>J401/I401*100</f>
        <v>96.21904761904761</v>
      </c>
    </row>
    <row r="402" spans="1:11" ht="12.75" customHeight="1">
      <c r="A402" s="373"/>
      <c r="B402" s="21">
        <v>4210</v>
      </c>
      <c r="C402" s="52" t="s">
        <v>17</v>
      </c>
      <c r="D402" s="13"/>
      <c r="E402" s="13"/>
      <c r="F402" s="13"/>
      <c r="G402" s="14"/>
      <c r="H402" s="13">
        <v>960</v>
      </c>
      <c r="I402" s="13">
        <v>3960</v>
      </c>
      <c r="J402" s="13">
        <v>3391.34</v>
      </c>
      <c r="K402" s="13">
        <f>J402/I402*100</f>
        <v>85.639898989899</v>
      </c>
    </row>
    <row r="403" spans="1:11" ht="13.5" customHeight="1">
      <c r="A403" s="373"/>
      <c r="B403" s="21">
        <v>4300</v>
      </c>
      <c r="C403" s="52" t="s">
        <v>5</v>
      </c>
      <c r="D403" s="13"/>
      <c r="E403" s="13"/>
      <c r="F403" s="13"/>
      <c r="G403" s="14"/>
      <c r="H403" s="13">
        <v>16200</v>
      </c>
      <c r="I403" s="13">
        <v>20153</v>
      </c>
      <c r="J403" s="13">
        <v>18657</v>
      </c>
      <c r="K403" s="13">
        <f>J403/I403*100</f>
        <v>92.57678757505086</v>
      </c>
    </row>
    <row r="404" spans="1:11" ht="15.75" customHeight="1" thickBot="1">
      <c r="A404" s="206"/>
      <c r="B404" s="203">
        <v>4610</v>
      </c>
      <c r="C404" s="204" t="s">
        <v>200</v>
      </c>
      <c r="D404" s="183"/>
      <c r="E404" s="183"/>
      <c r="F404" s="184"/>
      <c r="G404" s="47"/>
      <c r="H404" s="205">
        <v>400</v>
      </c>
      <c r="I404" s="205">
        <v>800</v>
      </c>
      <c r="J404" s="184">
        <v>687.14</v>
      </c>
      <c r="K404" s="184">
        <f>J404/I404*100</f>
        <v>85.8925</v>
      </c>
    </row>
    <row r="405" spans="1:11" ht="16.5" customHeight="1" thickBot="1">
      <c r="A405" s="4">
        <v>852</v>
      </c>
      <c r="B405" s="365" t="s">
        <v>121</v>
      </c>
      <c r="C405" s="366"/>
      <c r="D405" s="66">
        <f>SUM(D408+D420+D430+D455+D459+D462+D470+D473+D494)+D500</f>
        <v>2302700</v>
      </c>
      <c r="E405" s="66">
        <f>SUM(E408+E420+E430+E455+E459+E462+E470+E473+E494)+E500</f>
        <v>2459840</v>
      </c>
      <c r="F405" s="66">
        <f>SUM(F408+F420+F430+F455+F459+F462+F470+F473+F494)+F500</f>
        <v>2460795.19</v>
      </c>
      <c r="G405" s="67">
        <f>F405/E405*100</f>
        <v>100.0388313874073</v>
      </c>
      <c r="H405" s="66">
        <f>SUM(H406+H408+H411+H420+H416+H430+H455+H459+H462+H470+H473+H494)+H500</f>
        <v>3062800</v>
      </c>
      <c r="I405" s="66">
        <f>SUM(I406+I408+I411+I420+I416+I430+I455+I459+I462+I470+I473+I494)+I500</f>
        <v>3231640</v>
      </c>
      <c r="J405" s="66">
        <f>SUM(J406+J408+J411+J420+J416+J430+J455+J459+J462+J470+J473+J494)+J500</f>
        <v>3168519.61</v>
      </c>
      <c r="K405" s="66">
        <f>J405/I405*100</f>
        <v>98.04680007674122</v>
      </c>
    </row>
    <row r="406" spans="1:11" ht="18" customHeight="1">
      <c r="A406" s="179">
        <v>85201</v>
      </c>
      <c r="B406" s="381" t="s">
        <v>192</v>
      </c>
      <c r="C406" s="382"/>
      <c r="D406" s="176"/>
      <c r="E406" s="176"/>
      <c r="F406" s="152"/>
      <c r="G406" s="178"/>
      <c r="H406" s="181">
        <f>SUM(H407)</f>
        <v>8640</v>
      </c>
      <c r="I406" s="93">
        <f>SUM(I407)</f>
        <v>670</v>
      </c>
      <c r="J406" s="76">
        <f>SUM(J407)</f>
        <v>0</v>
      </c>
      <c r="K406" s="76">
        <f>SUM(K407)</f>
        <v>0</v>
      </c>
    </row>
    <row r="407" spans="1:11" ht="14.25">
      <c r="A407" s="86"/>
      <c r="B407" s="177">
        <v>4330</v>
      </c>
      <c r="C407" s="113" t="s">
        <v>194</v>
      </c>
      <c r="D407" s="151"/>
      <c r="E407" s="151"/>
      <c r="F407" s="142"/>
      <c r="G407" s="165"/>
      <c r="H407" s="103">
        <v>8640</v>
      </c>
      <c r="I407" s="147">
        <v>670</v>
      </c>
      <c r="J407" s="70">
        <v>0</v>
      </c>
      <c r="K407" s="13">
        <f>J407/I407*100</f>
        <v>0</v>
      </c>
    </row>
    <row r="408" spans="1:11" ht="16.5" customHeight="1">
      <c r="A408" s="180">
        <v>85202</v>
      </c>
      <c r="B408" s="363" t="s">
        <v>122</v>
      </c>
      <c r="C408" s="364"/>
      <c r="D408" s="8">
        <f>SUM(D409)</f>
        <v>0</v>
      </c>
      <c r="E408" s="8">
        <f>SUM(E409)</f>
        <v>0</v>
      </c>
      <c r="F408" s="8">
        <f>SUM(F409)</f>
        <v>3614.7</v>
      </c>
      <c r="G408" s="48"/>
      <c r="H408" s="20">
        <f>SUM(H410)</f>
        <v>200000</v>
      </c>
      <c r="I408" s="19">
        <f>SUM(I410)</f>
        <v>164600</v>
      </c>
      <c r="J408" s="19">
        <f>SUM(J410)</f>
        <v>135273.98</v>
      </c>
      <c r="K408" s="19">
        <f>J408/I408*100</f>
        <v>82.18346294046172</v>
      </c>
    </row>
    <row r="409" spans="1:11" ht="17.25" customHeight="1">
      <c r="A409" s="154"/>
      <c r="B409" s="40" t="s">
        <v>37</v>
      </c>
      <c r="C409" s="52" t="s">
        <v>38</v>
      </c>
      <c r="D409" s="13">
        <v>0</v>
      </c>
      <c r="E409" s="13">
        <v>0</v>
      </c>
      <c r="F409" s="13">
        <v>3614.7</v>
      </c>
      <c r="G409" s="44"/>
      <c r="H409" s="20"/>
      <c r="I409" s="20"/>
      <c r="J409" s="50"/>
      <c r="K409" s="19"/>
    </row>
    <row r="410" spans="1:11" ht="26.25" customHeight="1">
      <c r="A410" s="171"/>
      <c r="B410" s="21">
        <v>4330</v>
      </c>
      <c r="C410" s="46" t="s">
        <v>210</v>
      </c>
      <c r="D410" s="13"/>
      <c r="E410" s="13"/>
      <c r="F410" s="13"/>
      <c r="G410" s="44"/>
      <c r="H410" s="72">
        <v>200000</v>
      </c>
      <c r="I410" s="72">
        <v>164600</v>
      </c>
      <c r="J410" s="89">
        <v>135273.98</v>
      </c>
      <c r="K410" s="70">
        <f aca="true" t="shared" si="25" ref="K410:K430">J410/I410*100</f>
        <v>82.18346294046172</v>
      </c>
    </row>
    <row r="411" spans="1:11" ht="15" customHeight="1">
      <c r="A411" s="171">
        <v>85204</v>
      </c>
      <c r="B411" s="396" t="s">
        <v>193</v>
      </c>
      <c r="C411" s="397"/>
      <c r="D411" s="13"/>
      <c r="E411" s="13"/>
      <c r="F411" s="13"/>
      <c r="G411" s="44"/>
      <c r="H411" s="73">
        <f>SUM(H412)</f>
        <v>15200</v>
      </c>
      <c r="I411" s="73">
        <f>SUM(I412)</f>
        <v>39500</v>
      </c>
      <c r="J411" s="73">
        <f>SUM(J412)</f>
        <v>36803.89</v>
      </c>
      <c r="K411" s="64">
        <f t="shared" si="25"/>
        <v>93.17440506329113</v>
      </c>
    </row>
    <row r="412" spans="1:11" ht="14.25" customHeight="1">
      <c r="A412" s="287"/>
      <c r="B412" s="21">
        <v>4430</v>
      </c>
      <c r="C412" s="46" t="s">
        <v>11</v>
      </c>
      <c r="D412" s="13"/>
      <c r="E412" s="13"/>
      <c r="F412" s="13"/>
      <c r="G412" s="44"/>
      <c r="H412" s="72">
        <v>15200</v>
      </c>
      <c r="I412" s="72">
        <v>39500</v>
      </c>
      <c r="J412" s="147">
        <v>36803.89</v>
      </c>
      <c r="K412" s="70">
        <f t="shared" si="25"/>
        <v>93.17440506329113</v>
      </c>
    </row>
    <row r="413" spans="1:11" ht="6" customHeight="1" thickBot="1">
      <c r="A413" s="256"/>
      <c r="B413" s="90"/>
      <c r="C413" s="258"/>
      <c r="D413" s="120"/>
      <c r="E413" s="120"/>
      <c r="F413" s="120"/>
      <c r="G413" s="330"/>
      <c r="H413" s="98"/>
      <c r="I413" s="98"/>
      <c r="J413" s="98"/>
      <c r="K413" s="98"/>
    </row>
    <row r="414" spans="1:11" ht="14.25" customHeight="1" thickBot="1">
      <c r="A414" s="352" t="s">
        <v>0</v>
      </c>
      <c r="B414" s="354" t="s">
        <v>1</v>
      </c>
      <c r="C414" s="354" t="s">
        <v>2</v>
      </c>
      <c r="D414" s="356" t="s">
        <v>145</v>
      </c>
      <c r="E414" s="357"/>
      <c r="F414" s="357"/>
      <c r="G414" s="358"/>
      <c r="H414" s="349" t="s">
        <v>147</v>
      </c>
      <c r="I414" s="350"/>
      <c r="J414" s="350"/>
      <c r="K414" s="351"/>
    </row>
    <row r="415" spans="1:11" ht="25.5" customHeight="1" thickBot="1">
      <c r="A415" s="353"/>
      <c r="B415" s="355"/>
      <c r="C415" s="355"/>
      <c r="D415" s="1" t="s">
        <v>211</v>
      </c>
      <c r="E415" s="2" t="s">
        <v>262</v>
      </c>
      <c r="F415" s="252" t="s">
        <v>146</v>
      </c>
      <c r="G415" s="2" t="s">
        <v>175</v>
      </c>
      <c r="H415" s="2" t="s">
        <v>211</v>
      </c>
      <c r="I415" s="2" t="s">
        <v>262</v>
      </c>
      <c r="J415" s="3" t="s">
        <v>146</v>
      </c>
      <c r="K415" s="2" t="s">
        <v>175</v>
      </c>
    </row>
    <row r="416" spans="1:11" ht="13.5" customHeight="1">
      <c r="A416" s="106">
        <v>85205</v>
      </c>
      <c r="B416" s="400" t="s">
        <v>180</v>
      </c>
      <c r="C416" s="401"/>
      <c r="D416" s="19"/>
      <c r="E416" s="19"/>
      <c r="F416" s="19"/>
      <c r="G416" s="44"/>
      <c r="H416" s="73">
        <f>SUM(H417:H419)</f>
        <v>3800</v>
      </c>
      <c r="I416" s="73">
        <f>SUM(I417:I419)</f>
        <v>3800</v>
      </c>
      <c r="J416" s="73">
        <f>SUM(J417:J419)</f>
        <v>3799</v>
      </c>
      <c r="K416" s="64">
        <f t="shared" si="25"/>
        <v>99.97368421052632</v>
      </c>
    </row>
    <row r="417" spans="1:11" ht="15" customHeight="1">
      <c r="A417" s="189"/>
      <c r="B417" s="21">
        <v>4170</v>
      </c>
      <c r="C417" s="52" t="s">
        <v>58</v>
      </c>
      <c r="D417" s="19"/>
      <c r="E417" s="19"/>
      <c r="F417" s="19"/>
      <c r="G417" s="44"/>
      <c r="H417" s="73">
        <v>3300</v>
      </c>
      <c r="I417" s="73"/>
      <c r="J417" s="182"/>
      <c r="K417" s="70"/>
    </row>
    <row r="418" spans="1:11" ht="14.25">
      <c r="A418" s="348"/>
      <c r="B418" s="21">
        <v>4210</v>
      </c>
      <c r="C418" s="52" t="s">
        <v>17</v>
      </c>
      <c r="D418" s="13"/>
      <c r="E418" s="13"/>
      <c r="F418" s="13"/>
      <c r="G418" s="44"/>
      <c r="H418" s="72">
        <v>500</v>
      </c>
      <c r="I418" s="72">
        <v>500</v>
      </c>
      <c r="J418" s="72">
        <v>499</v>
      </c>
      <c r="K418" s="70">
        <f t="shared" si="25"/>
        <v>99.8</v>
      </c>
    </row>
    <row r="419" spans="1:11" ht="14.25">
      <c r="A419" s="383"/>
      <c r="B419" s="21">
        <v>4300</v>
      </c>
      <c r="C419" s="52" t="s">
        <v>5</v>
      </c>
      <c r="D419" s="13"/>
      <c r="E419" s="13"/>
      <c r="F419" s="13"/>
      <c r="G419" s="44"/>
      <c r="H419" s="72">
        <v>0</v>
      </c>
      <c r="I419" s="72">
        <v>3300</v>
      </c>
      <c r="J419" s="72">
        <v>3300</v>
      </c>
      <c r="K419" s="70">
        <f t="shared" si="25"/>
        <v>100</v>
      </c>
    </row>
    <row r="420" spans="1:11" ht="14.25" customHeight="1">
      <c r="A420" s="233">
        <v>85206</v>
      </c>
      <c r="B420" s="363" t="s">
        <v>232</v>
      </c>
      <c r="C420" s="364"/>
      <c r="D420" s="13"/>
      <c r="E420" s="19">
        <f>E421</f>
        <v>15750</v>
      </c>
      <c r="F420" s="19">
        <f>F421</f>
        <v>15750</v>
      </c>
      <c r="G420" s="23">
        <f>G421</f>
        <v>100</v>
      </c>
      <c r="H420" s="73">
        <f>SUM(H423:H429)</f>
        <v>28000</v>
      </c>
      <c r="I420" s="73">
        <f>SUM(I422:I429)</f>
        <v>43490</v>
      </c>
      <c r="J420" s="73">
        <f>SUM(J422:J429)</f>
        <v>43311.33</v>
      </c>
      <c r="K420" s="64">
        <f t="shared" si="25"/>
        <v>99.5891699241205</v>
      </c>
    </row>
    <row r="421" spans="1:11" ht="24" customHeight="1">
      <c r="A421" s="347"/>
      <c r="B421" s="291">
        <v>2030</v>
      </c>
      <c r="C421" s="294" t="s">
        <v>112</v>
      </c>
      <c r="D421" s="13"/>
      <c r="E421" s="13">
        <v>15750</v>
      </c>
      <c r="F421" s="13">
        <v>15750</v>
      </c>
      <c r="G421" s="14">
        <f>F421/E421*100</f>
        <v>100</v>
      </c>
      <c r="H421" s="73"/>
      <c r="I421" s="73"/>
      <c r="J421" s="73"/>
      <c r="K421" s="64"/>
    </row>
    <row r="422" spans="1:11" ht="15" customHeight="1">
      <c r="A422" s="348"/>
      <c r="B422" s="331">
        <v>3020</v>
      </c>
      <c r="C422" s="46" t="s">
        <v>160</v>
      </c>
      <c r="D422" s="13"/>
      <c r="E422" s="13"/>
      <c r="F422" s="13"/>
      <c r="G422" s="14"/>
      <c r="H422" s="72"/>
      <c r="I422" s="72">
        <v>300</v>
      </c>
      <c r="J422" s="72">
        <v>300</v>
      </c>
      <c r="K422" s="70">
        <f t="shared" si="25"/>
        <v>100</v>
      </c>
    </row>
    <row r="423" spans="1:11" ht="12" customHeight="1">
      <c r="A423" s="348"/>
      <c r="B423" s="107">
        <v>4010</v>
      </c>
      <c r="C423" s="52" t="s">
        <v>48</v>
      </c>
      <c r="D423" s="13"/>
      <c r="E423" s="13"/>
      <c r="F423" s="13"/>
      <c r="G423" s="44"/>
      <c r="H423" s="72">
        <v>21970</v>
      </c>
      <c r="I423" s="72">
        <v>34400</v>
      </c>
      <c r="J423" s="72">
        <v>34352</v>
      </c>
      <c r="K423" s="70">
        <f t="shared" si="25"/>
        <v>99.86046511627907</v>
      </c>
    </row>
    <row r="424" spans="1:11" ht="14.25">
      <c r="A424" s="348"/>
      <c r="B424" s="21">
        <v>4110</v>
      </c>
      <c r="C424" s="52" t="s">
        <v>50</v>
      </c>
      <c r="D424" s="13"/>
      <c r="E424" s="13"/>
      <c r="F424" s="13"/>
      <c r="G424" s="44"/>
      <c r="H424" s="72">
        <v>3994</v>
      </c>
      <c r="I424" s="72">
        <v>5984</v>
      </c>
      <c r="J424" s="72">
        <v>5984</v>
      </c>
      <c r="K424" s="70">
        <f t="shared" si="25"/>
        <v>100</v>
      </c>
    </row>
    <row r="425" spans="1:11" ht="14.25">
      <c r="A425" s="348"/>
      <c r="B425" s="21">
        <v>4120</v>
      </c>
      <c r="C425" s="52" t="s">
        <v>51</v>
      </c>
      <c r="D425" s="13"/>
      <c r="E425" s="13"/>
      <c r="F425" s="13"/>
      <c r="G425" s="44"/>
      <c r="H425" s="72">
        <v>536</v>
      </c>
      <c r="I425" s="72">
        <v>806</v>
      </c>
      <c r="J425" s="72">
        <v>806</v>
      </c>
      <c r="K425" s="70">
        <f t="shared" si="25"/>
        <v>100</v>
      </c>
    </row>
    <row r="426" spans="1:11" ht="14.25">
      <c r="A426" s="348"/>
      <c r="B426" s="21">
        <v>4210</v>
      </c>
      <c r="C426" s="52" t="s">
        <v>17</v>
      </c>
      <c r="D426" s="13"/>
      <c r="E426" s="13"/>
      <c r="F426" s="13"/>
      <c r="G426" s="44"/>
      <c r="H426" s="72">
        <v>406</v>
      </c>
      <c r="I426" s="72">
        <v>406</v>
      </c>
      <c r="J426" s="72">
        <v>406</v>
      </c>
      <c r="K426" s="70">
        <f t="shared" si="25"/>
        <v>100</v>
      </c>
    </row>
    <row r="427" spans="1:11" ht="14.25">
      <c r="A427" s="348"/>
      <c r="B427" s="21">
        <v>4410</v>
      </c>
      <c r="C427" s="46" t="s">
        <v>52</v>
      </c>
      <c r="D427" s="13"/>
      <c r="E427" s="13"/>
      <c r="F427" s="13"/>
      <c r="G427" s="44"/>
      <c r="H427" s="72">
        <v>0</v>
      </c>
      <c r="I427" s="72">
        <v>200</v>
      </c>
      <c r="J427" s="72">
        <v>69.4</v>
      </c>
      <c r="K427" s="70">
        <f t="shared" si="25"/>
        <v>34.7</v>
      </c>
    </row>
    <row r="428" spans="1:11" ht="13.5" customHeight="1">
      <c r="A428" s="348"/>
      <c r="B428" s="107">
        <v>4440</v>
      </c>
      <c r="C428" s="46" t="s">
        <v>61</v>
      </c>
      <c r="D428" s="13"/>
      <c r="E428" s="13"/>
      <c r="F428" s="13"/>
      <c r="G428" s="44"/>
      <c r="H428" s="72">
        <v>1094</v>
      </c>
      <c r="I428" s="72">
        <v>1094</v>
      </c>
      <c r="J428" s="72">
        <v>1093.93</v>
      </c>
      <c r="K428" s="70">
        <f t="shared" si="25"/>
        <v>99.99360146252286</v>
      </c>
    </row>
    <row r="429" spans="1:11" ht="24">
      <c r="A429" s="383"/>
      <c r="B429" s="56">
        <v>4700</v>
      </c>
      <c r="C429" s="57" t="s">
        <v>54</v>
      </c>
      <c r="D429" s="13"/>
      <c r="E429" s="13"/>
      <c r="F429" s="13"/>
      <c r="G429" s="44"/>
      <c r="H429" s="72">
        <v>0</v>
      </c>
      <c r="I429" s="72">
        <v>300</v>
      </c>
      <c r="J429" s="72">
        <v>300</v>
      </c>
      <c r="K429" s="70">
        <f t="shared" si="25"/>
        <v>100</v>
      </c>
    </row>
    <row r="430" spans="1:11" ht="27" customHeight="1">
      <c r="A430" s="154">
        <v>85212</v>
      </c>
      <c r="B430" s="396" t="s">
        <v>123</v>
      </c>
      <c r="C430" s="397"/>
      <c r="D430" s="64">
        <f>SUM(D431:D434)</f>
        <v>2009000</v>
      </c>
      <c r="E430" s="64">
        <f>SUM(E431:E434)</f>
        <v>2019800</v>
      </c>
      <c r="F430" s="64">
        <f>SUM(F431:F434)</f>
        <v>2019554.51</v>
      </c>
      <c r="G430" s="68">
        <f>F430/E430*100</f>
        <v>99.98784582631943</v>
      </c>
      <c r="H430" s="73">
        <f>SUM(H435:H454)</f>
        <v>1995300</v>
      </c>
      <c r="I430" s="73">
        <f>SUM(I435:I454)</f>
        <v>2011200</v>
      </c>
      <c r="J430" s="73">
        <f>SUM(J435:J454)</f>
        <v>2004516.5999999999</v>
      </c>
      <c r="K430" s="64">
        <f t="shared" si="25"/>
        <v>99.66769093078757</v>
      </c>
    </row>
    <row r="431" spans="1:11" ht="13.5" customHeight="1">
      <c r="A431" s="347"/>
      <c r="B431" s="11" t="s">
        <v>14</v>
      </c>
      <c r="C431" s="46" t="s">
        <v>15</v>
      </c>
      <c r="D431" s="13">
        <v>3000</v>
      </c>
      <c r="E431" s="13">
        <v>3000</v>
      </c>
      <c r="F431" s="13">
        <v>591.07</v>
      </c>
      <c r="G431" s="14">
        <f>F431/E431*100</f>
        <v>19.702333333333335</v>
      </c>
      <c r="H431" s="73"/>
      <c r="I431" s="73"/>
      <c r="J431" s="182"/>
      <c r="K431" s="64"/>
    </row>
    <row r="432" spans="1:11" ht="13.5" customHeight="1">
      <c r="A432" s="348"/>
      <c r="B432" s="12" t="s">
        <v>31</v>
      </c>
      <c r="C432" s="52" t="s">
        <v>32</v>
      </c>
      <c r="D432" s="13">
        <v>1000</v>
      </c>
      <c r="E432" s="13">
        <v>1000</v>
      </c>
      <c r="F432" s="13">
        <v>11090.2</v>
      </c>
      <c r="G432" s="14">
        <f>F432/E432*100</f>
        <v>1109.0200000000002</v>
      </c>
      <c r="H432" s="73"/>
      <c r="I432" s="73"/>
      <c r="J432" s="182"/>
      <c r="K432" s="64"/>
    </row>
    <row r="433" spans="1:11" ht="39" customHeight="1">
      <c r="A433" s="348"/>
      <c r="B433" s="12">
        <v>2010</v>
      </c>
      <c r="C433" s="294" t="s">
        <v>10</v>
      </c>
      <c r="D433" s="70">
        <v>1990000</v>
      </c>
      <c r="E433" s="70">
        <v>2000800</v>
      </c>
      <c r="F433" s="70">
        <v>1995118.53</v>
      </c>
      <c r="G433" s="82">
        <f>F433/E433*100</f>
        <v>99.71604008396642</v>
      </c>
      <c r="H433" s="73"/>
      <c r="I433" s="64"/>
      <c r="J433" s="64"/>
      <c r="K433" s="64"/>
    </row>
    <row r="434" spans="1:11" ht="35.25" customHeight="1">
      <c r="A434" s="348"/>
      <c r="B434" s="12">
        <v>2360</v>
      </c>
      <c r="C434" s="294" t="s">
        <v>56</v>
      </c>
      <c r="D434" s="70">
        <v>15000</v>
      </c>
      <c r="E434" s="70">
        <v>15000</v>
      </c>
      <c r="F434" s="70">
        <v>12754.71</v>
      </c>
      <c r="G434" s="82">
        <f>F434/E434*100</f>
        <v>85.03139999999999</v>
      </c>
      <c r="H434" s="73"/>
      <c r="I434" s="64"/>
      <c r="J434" s="64"/>
      <c r="K434" s="64"/>
    </row>
    <row r="435" spans="1:11" ht="51.75" customHeight="1">
      <c r="A435" s="348"/>
      <c r="B435" s="52">
        <v>2910</v>
      </c>
      <c r="C435" s="46" t="s">
        <v>209</v>
      </c>
      <c r="D435" s="70"/>
      <c r="E435" s="70"/>
      <c r="F435" s="70"/>
      <c r="G435" s="82"/>
      <c r="H435" s="72">
        <v>2000</v>
      </c>
      <c r="I435" s="72">
        <v>6100</v>
      </c>
      <c r="J435" s="89">
        <v>5907</v>
      </c>
      <c r="K435" s="70">
        <f aca="true" t="shared" si="26" ref="K435:K447">J435/I435*100</f>
        <v>96.8360655737705</v>
      </c>
    </row>
    <row r="436" spans="1:11" ht="15.75" customHeight="1">
      <c r="A436" s="348"/>
      <c r="B436" s="21">
        <v>3110</v>
      </c>
      <c r="C436" s="52" t="s">
        <v>124</v>
      </c>
      <c r="D436" s="13"/>
      <c r="E436" s="13"/>
      <c r="F436" s="13"/>
      <c r="G436" s="44"/>
      <c r="H436" s="70">
        <v>1894300</v>
      </c>
      <c r="I436" s="70">
        <v>1867446</v>
      </c>
      <c r="J436" s="70">
        <v>1861936.14</v>
      </c>
      <c r="K436" s="70">
        <f t="shared" si="26"/>
        <v>99.70495211106505</v>
      </c>
    </row>
    <row r="437" spans="1:11" ht="13.5" customHeight="1">
      <c r="A437" s="348"/>
      <c r="B437" s="21">
        <v>4010</v>
      </c>
      <c r="C437" s="52" t="s">
        <v>48</v>
      </c>
      <c r="D437" s="13"/>
      <c r="E437" s="13"/>
      <c r="F437" s="13"/>
      <c r="G437" s="44"/>
      <c r="H437" s="70">
        <v>38942</v>
      </c>
      <c r="I437" s="70">
        <v>38942</v>
      </c>
      <c r="J437" s="70">
        <v>38942</v>
      </c>
      <c r="K437" s="70">
        <f t="shared" si="26"/>
        <v>100</v>
      </c>
    </row>
    <row r="438" spans="1:11" ht="15.75" customHeight="1">
      <c r="A438" s="383"/>
      <c r="B438" s="21">
        <v>4040</v>
      </c>
      <c r="C438" s="52" t="s">
        <v>49</v>
      </c>
      <c r="D438" s="13"/>
      <c r="E438" s="13"/>
      <c r="F438" s="13"/>
      <c r="G438" s="44"/>
      <c r="H438" s="70">
        <v>3136</v>
      </c>
      <c r="I438" s="70">
        <v>3136</v>
      </c>
      <c r="J438" s="70">
        <v>3136</v>
      </c>
      <c r="K438" s="70">
        <f t="shared" si="26"/>
        <v>100</v>
      </c>
    </row>
    <row r="439" spans="1:11" ht="3" customHeight="1" thickBot="1">
      <c r="A439" s="120"/>
      <c r="B439" s="90"/>
      <c r="C439" s="185"/>
      <c r="D439" s="120"/>
      <c r="E439" s="120"/>
      <c r="F439" s="120"/>
      <c r="G439" s="330"/>
      <c r="H439" s="98"/>
      <c r="I439" s="98"/>
      <c r="J439" s="98"/>
      <c r="K439" s="98"/>
    </row>
    <row r="440" spans="1:11" ht="15.75" customHeight="1" thickBot="1">
      <c r="A440" s="352" t="s">
        <v>0</v>
      </c>
      <c r="B440" s="354" t="s">
        <v>1</v>
      </c>
      <c r="C440" s="354" t="s">
        <v>2</v>
      </c>
      <c r="D440" s="356" t="s">
        <v>145</v>
      </c>
      <c r="E440" s="357"/>
      <c r="F440" s="357"/>
      <c r="G440" s="358"/>
      <c r="H440" s="349" t="s">
        <v>147</v>
      </c>
      <c r="I440" s="350"/>
      <c r="J440" s="350"/>
      <c r="K440" s="351"/>
    </row>
    <row r="441" spans="1:11" ht="30.75" customHeight="1" thickBot="1">
      <c r="A441" s="353"/>
      <c r="B441" s="355"/>
      <c r="C441" s="355"/>
      <c r="D441" s="1" t="s">
        <v>211</v>
      </c>
      <c r="E441" s="2" t="s">
        <v>262</v>
      </c>
      <c r="F441" s="252" t="s">
        <v>146</v>
      </c>
      <c r="G441" s="2" t="s">
        <v>175</v>
      </c>
      <c r="H441" s="2" t="s">
        <v>211</v>
      </c>
      <c r="I441" s="2" t="s">
        <v>262</v>
      </c>
      <c r="J441" s="3" t="s">
        <v>146</v>
      </c>
      <c r="K441" s="2" t="s">
        <v>175</v>
      </c>
    </row>
    <row r="442" spans="1:11" ht="16.5" customHeight="1">
      <c r="A442" s="387"/>
      <c r="B442" s="21">
        <v>4110</v>
      </c>
      <c r="C442" s="52" t="s">
        <v>50</v>
      </c>
      <c r="D442" s="13"/>
      <c r="E442" s="13"/>
      <c r="F442" s="13"/>
      <c r="G442" s="44"/>
      <c r="H442" s="70">
        <v>43654</v>
      </c>
      <c r="I442" s="70">
        <v>80984</v>
      </c>
      <c r="J442" s="70">
        <v>80983.11</v>
      </c>
      <c r="K442" s="70">
        <f t="shared" si="26"/>
        <v>99.99890101748493</v>
      </c>
    </row>
    <row r="443" spans="1:11" ht="14.25" customHeight="1">
      <c r="A443" s="361"/>
      <c r="B443" s="21">
        <v>4120</v>
      </c>
      <c r="C443" s="52" t="s">
        <v>51</v>
      </c>
      <c r="D443" s="13"/>
      <c r="E443" s="13"/>
      <c r="F443" s="13"/>
      <c r="G443" s="44"/>
      <c r="H443" s="70">
        <v>1031</v>
      </c>
      <c r="I443" s="70">
        <v>1031</v>
      </c>
      <c r="J443" s="70">
        <v>1031</v>
      </c>
      <c r="K443" s="70">
        <f t="shared" si="26"/>
        <v>100</v>
      </c>
    </row>
    <row r="444" spans="1:11" ht="15.75" customHeight="1">
      <c r="A444" s="361"/>
      <c r="B444" s="21">
        <v>4210</v>
      </c>
      <c r="C444" s="52" t="s">
        <v>17</v>
      </c>
      <c r="D444" s="13"/>
      <c r="E444" s="13"/>
      <c r="F444" s="13"/>
      <c r="G444" s="44"/>
      <c r="H444" s="70">
        <v>2100</v>
      </c>
      <c r="I444" s="70">
        <v>2100</v>
      </c>
      <c r="J444" s="70">
        <v>2100</v>
      </c>
      <c r="K444" s="70">
        <f t="shared" si="26"/>
        <v>100</v>
      </c>
    </row>
    <row r="445" spans="1:11" ht="14.25" customHeight="1">
      <c r="A445" s="361"/>
      <c r="B445" s="21">
        <v>4260</v>
      </c>
      <c r="C445" s="52" t="s">
        <v>18</v>
      </c>
      <c r="D445" s="13"/>
      <c r="E445" s="13"/>
      <c r="F445" s="13"/>
      <c r="G445" s="44"/>
      <c r="H445" s="70">
        <v>2053</v>
      </c>
      <c r="I445" s="70">
        <v>1453</v>
      </c>
      <c r="J445" s="70">
        <v>1282.94</v>
      </c>
      <c r="K445" s="70">
        <f t="shared" si="26"/>
        <v>88.29593943565038</v>
      </c>
    </row>
    <row r="446" spans="1:11" ht="14.25" customHeight="1">
      <c r="A446" s="361"/>
      <c r="B446" s="21">
        <v>4280</v>
      </c>
      <c r="C446" s="52" t="s">
        <v>233</v>
      </c>
      <c r="D446" s="13"/>
      <c r="E446" s="13"/>
      <c r="F446" s="13"/>
      <c r="G446" s="44"/>
      <c r="H446" s="70">
        <v>70</v>
      </c>
      <c r="I446" s="70">
        <v>70</v>
      </c>
      <c r="J446" s="70">
        <v>70</v>
      </c>
      <c r="K446" s="70">
        <f t="shared" si="26"/>
        <v>100</v>
      </c>
    </row>
    <row r="447" spans="1:11" ht="16.5" customHeight="1">
      <c r="A447" s="361"/>
      <c r="B447" s="21">
        <v>4300</v>
      </c>
      <c r="C447" s="52" t="s">
        <v>5</v>
      </c>
      <c r="D447" s="13"/>
      <c r="E447" s="13"/>
      <c r="F447" s="13"/>
      <c r="G447" s="44"/>
      <c r="H447" s="70">
        <v>5320</v>
      </c>
      <c r="I447" s="70">
        <v>5836</v>
      </c>
      <c r="J447" s="70">
        <v>5836</v>
      </c>
      <c r="K447" s="70">
        <f t="shared" si="26"/>
        <v>100</v>
      </c>
    </row>
    <row r="448" spans="1:11" ht="16.5" customHeight="1">
      <c r="A448" s="361"/>
      <c r="B448" s="21">
        <v>4350</v>
      </c>
      <c r="C448" s="52" t="s">
        <v>20</v>
      </c>
      <c r="D448" s="13"/>
      <c r="E448" s="13"/>
      <c r="F448" s="13"/>
      <c r="G448" s="44"/>
      <c r="H448" s="70">
        <v>120</v>
      </c>
      <c r="I448" s="70"/>
      <c r="J448" s="70"/>
      <c r="K448" s="70"/>
    </row>
    <row r="449" spans="1:11" ht="16.5" customHeight="1">
      <c r="A449" s="361"/>
      <c r="B449" s="21">
        <v>4360</v>
      </c>
      <c r="C449" s="22" t="s">
        <v>228</v>
      </c>
      <c r="D449" s="13"/>
      <c r="E449" s="13"/>
      <c r="F449" s="13"/>
      <c r="G449" s="44"/>
      <c r="H449" s="70">
        <v>0</v>
      </c>
      <c r="I449" s="70">
        <v>1200</v>
      </c>
      <c r="J449" s="70">
        <v>1200</v>
      </c>
      <c r="K449" s="70">
        <f>J449/I449*100</f>
        <v>100</v>
      </c>
    </row>
    <row r="450" spans="1:11" ht="24" customHeight="1">
      <c r="A450" s="361"/>
      <c r="B450" s="21">
        <v>4370</v>
      </c>
      <c r="C450" s="22" t="s">
        <v>181</v>
      </c>
      <c r="D450" s="13"/>
      <c r="E450" s="13"/>
      <c r="F450" s="13"/>
      <c r="G450" s="44"/>
      <c r="H450" s="70">
        <v>790</v>
      </c>
      <c r="I450" s="70"/>
      <c r="J450" s="70"/>
      <c r="K450" s="70"/>
    </row>
    <row r="451" spans="1:11" ht="15" customHeight="1">
      <c r="A451" s="361"/>
      <c r="B451" s="21">
        <v>4430</v>
      </c>
      <c r="C451" s="22" t="s">
        <v>11</v>
      </c>
      <c r="D451" s="13"/>
      <c r="E451" s="13"/>
      <c r="F451" s="13"/>
      <c r="G451" s="44"/>
      <c r="H451" s="72"/>
      <c r="I451" s="70">
        <v>408</v>
      </c>
      <c r="J451" s="70">
        <v>407.41</v>
      </c>
      <c r="K451" s="70">
        <f>J451/I451*100</f>
        <v>99.85539215686275</v>
      </c>
    </row>
    <row r="452" spans="1:11" ht="13.5" customHeight="1">
      <c r="A452" s="361"/>
      <c r="B452" s="21">
        <v>4440</v>
      </c>
      <c r="C452" s="52" t="s">
        <v>61</v>
      </c>
      <c r="D452" s="13"/>
      <c r="E452" s="13"/>
      <c r="F452" s="13"/>
      <c r="G452" s="44"/>
      <c r="H452" s="72">
        <v>1094</v>
      </c>
      <c r="I452" s="70">
        <v>1094</v>
      </c>
      <c r="J452" s="70">
        <v>1093.93</v>
      </c>
      <c r="K452" s="70">
        <f>J452/I452*100</f>
        <v>99.99360146252286</v>
      </c>
    </row>
    <row r="453" spans="1:11" ht="13.5" customHeight="1">
      <c r="A453" s="361"/>
      <c r="B453" s="21">
        <v>4580</v>
      </c>
      <c r="C453" s="52" t="s">
        <v>15</v>
      </c>
      <c r="D453" s="13"/>
      <c r="E453" s="13"/>
      <c r="F453" s="13"/>
      <c r="G453" s="44"/>
      <c r="H453" s="72">
        <v>400</v>
      </c>
      <c r="I453" s="70">
        <v>1400</v>
      </c>
      <c r="J453" s="70">
        <v>591.07</v>
      </c>
      <c r="K453" s="70">
        <f>J453/I453*100</f>
        <v>42.21928571428572</v>
      </c>
    </row>
    <row r="454" spans="1:11" ht="24" customHeight="1">
      <c r="A454" s="362"/>
      <c r="B454" s="21">
        <v>4700</v>
      </c>
      <c r="C454" s="46" t="s">
        <v>54</v>
      </c>
      <c r="D454" s="13"/>
      <c r="E454" s="13"/>
      <c r="F454" s="13"/>
      <c r="G454" s="44"/>
      <c r="H454" s="72">
        <v>290</v>
      </c>
      <c r="I454" s="70"/>
      <c r="J454" s="70"/>
      <c r="K454" s="70"/>
    </row>
    <row r="455" spans="1:11" ht="39" customHeight="1">
      <c r="A455" s="215">
        <v>85213</v>
      </c>
      <c r="B455" s="398" t="s">
        <v>125</v>
      </c>
      <c r="C455" s="399"/>
      <c r="D455" s="64">
        <f>SUM(D456:D458)</f>
        <v>18200</v>
      </c>
      <c r="E455" s="64">
        <f>SUM(E456:E458)</f>
        <v>31545</v>
      </c>
      <c r="F455" s="64">
        <f>SUM(F456:F458)</f>
        <v>31369.04</v>
      </c>
      <c r="G455" s="68">
        <f>F455/E455*100</f>
        <v>99.44219369155175</v>
      </c>
      <c r="H455" s="73">
        <f>SUM(H456:H458)</f>
        <v>18200</v>
      </c>
      <c r="I455" s="64">
        <f>SUM(I456:I458)</f>
        <v>31545</v>
      </c>
      <c r="J455" s="91">
        <f>SUM(J456:J458)</f>
        <v>31369.04</v>
      </c>
      <c r="K455" s="70">
        <f>J455/I455*100</f>
        <v>99.44219369155175</v>
      </c>
    </row>
    <row r="456" spans="1:11" ht="37.5" customHeight="1">
      <c r="A456" s="388"/>
      <c r="B456" s="12">
        <v>2010</v>
      </c>
      <c r="C456" s="294" t="s">
        <v>10</v>
      </c>
      <c r="D456" s="70">
        <v>9700</v>
      </c>
      <c r="E456" s="70">
        <v>17545</v>
      </c>
      <c r="F456" s="70">
        <v>17377.18</v>
      </c>
      <c r="G456" s="82">
        <f>F456/E456*100</f>
        <v>99.04348817326874</v>
      </c>
      <c r="H456" s="72"/>
      <c r="I456" s="70"/>
      <c r="J456" s="70"/>
      <c r="K456" s="70"/>
    </row>
    <row r="457" spans="1:11" ht="24.75" customHeight="1">
      <c r="A457" s="370"/>
      <c r="B457" s="12">
        <v>2030</v>
      </c>
      <c r="C457" s="294" t="s">
        <v>112</v>
      </c>
      <c r="D457" s="70">
        <v>8500</v>
      </c>
      <c r="E457" s="70">
        <v>14000</v>
      </c>
      <c r="F457" s="70">
        <v>13991.86</v>
      </c>
      <c r="G457" s="82">
        <f>F457/E457*100</f>
        <v>99.94185714285715</v>
      </c>
      <c r="H457" s="72"/>
      <c r="I457" s="70"/>
      <c r="J457" s="89"/>
      <c r="K457" s="70"/>
    </row>
    <row r="458" spans="1:11" ht="14.25" customHeight="1">
      <c r="A458" s="371"/>
      <c r="B458" s="21">
        <v>4130</v>
      </c>
      <c r="C458" s="52" t="s">
        <v>126</v>
      </c>
      <c r="D458" s="13"/>
      <c r="E458" s="13"/>
      <c r="F458" s="13"/>
      <c r="G458" s="14"/>
      <c r="H458" s="72">
        <v>18200</v>
      </c>
      <c r="I458" s="72">
        <v>31545</v>
      </c>
      <c r="J458" s="70">
        <v>31369.04</v>
      </c>
      <c r="K458" s="70">
        <f>J458/I458*100</f>
        <v>99.44219369155175</v>
      </c>
    </row>
    <row r="459" spans="1:11" ht="18.75" customHeight="1">
      <c r="A459" s="16">
        <v>85214</v>
      </c>
      <c r="B459" s="396" t="s">
        <v>127</v>
      </c>
      <c r="C459" s="397"/>
      <c r="D459" s="64">
        <f>SUM(D460:D461)</f>
        <v>30000</v>
      </c>
      <c r="E459" s="64">
        <f>SUM(E460:E461)</f>
        <v>60000</v>
      </c>
      <c r="F459" s="64">
        <f>SUM(F460:F461)</f>
        <v>59857.47</v>
      </c>
      <c r="G459" s="68">
        <f>F459/E459*100</f>
        <v>99.76245</v>
      </c>
      <c r="H459" s="73">
        <f>SUM(H460:H461)</f>
        <v>114000</v>
      </c>
      <c r="I459" s="73">
        <f>SUM(I460:I461)</f>
        <v>138000</v>
      </c>
      <c r="J459" s="73">
        <f>SUM(J460:J461)</f>
        <v>137857.47</v>
      </c>
      <c r="K459" s="64">
        <f>J459/I459*100</f>
        <v>99.89671739130435</v>
      </c>
    </row>
    <row r="460" spans="1:11" ht="27.75" customHeight="1">
      <c r="A460" s="116"/>
      <c r="B460" s="12">
        <v>2030</v>
      </c>
      <c r="C460" s="46" t="s">
        <v>112</v>
      </c>
      <c r="D460" s="70">
        <v>30000</v>
      </c>
      <c r="E460" s="70">
        <v>60000</v>
      </c>
      <c r="F460" s="70">
        <v>59857.47</v>
      </c>
      <c r="G460" s="82">
        <f>F460/E460*100</f>
        <v>99.76245</v>
      </c>
      <c r="H460" s="72"/>
      <c r="I460" s="70"/>
      <c r="J460" s="89"/>
      <c r="K460" s="70"/>
    </row>
    <row r="461" spans="1:11" ht="15.75" customHeight="1">
      <c r="A461" s="100"/>
      <c r="B461" s="21">
        <v>3110</v>
      </c>
      <c r="C461" s="52" t="s">
        <v>124</v>
      </c>
      <c r="D461" s="13"/>
      <c r="E461" s="13"/>
      <c r="F461" s="13"/>
      <c r="G461" s="82"/>
      <c r="H461" s="72">
        <v>114000</v>
      </c>
      <c r="I461" s="72">
        <v>138000</v>
      </c>
      <c r="J461" s="70">
        <v>137857.47</v>
      </c>
      <c r="K461" s="70">
        <f>J461/I461*100</f>
        <v>99.89671739130435</v>
      </c>
    </row>
    <row r="462" spans="1:11" ht="14.25" customHeight="1">
      <c r="A462" s="215">
        <v>85215</v>
      </c>
      <c r="B462" s="17"/>
      <c r="C462" s="54" t="s">
        <v>128</v>
      </c>
      <c r="D462" s="19">
        <f>SUM(D463)</f>
        <v>0</v>
      </c>
      <c r="E462" s="19">
        <f>SUM(E463)</f>
        <v>1825</v>
      </c>
      <c r="F462" s="19">
        <f>SUM(F463)</f>
        <v>1809.81</v>
      </c>
      <c r="G462" s="82">
        <f>F462/E462*100</f>
        <v>99.16767123287671</v>
      </c>
      <c r="H462" s="73">
        <f>SUM(H467:H469)</f>
        <v>100000</v>
      </c>
      <c r="I462" s="73">
        <f>SUM(I467:I469)</f>
        <v>101825</v>
      </c>
      <c r="J462" s="73">
        <f>SUM(J467:J469)</f>
        <v>96383.96</v>
      </c>
      <c r="K462" s="64">
        <f>J462/I462*100</f>
        <v>94.65647925362141</v>
      </c>
    </row>
    <row r="463" spans="1:11" ht="41.25" customHeight="1">
      <c r="A463" s="70"/>
      <c r="B463" s="12">
        <v>2010</v>
      </c>
      <c r="C463" s="46" t="s">
        <v>10</v>
      </c>
      <c r="D463" s="70">
        <v>0</v>
      </c>
      <c r="E463" s="70">
        <v>1825</v>
      </c>
      <c r="F463" s="70">
        <v>1809.81</v>
      </c>
      <c r="G463" s="82">
        <f>F463/E463*100</f>
        <v>99.16767123287671</v>
      </c>
      <c r="H463" s="20"/>
      <c r="I463" s="19"/>
      <c r="J463" s="50"/>
      <c r="K463" s="19"/>
    </row>
    <row r="464" spans="1:11" ht="3.75" customHeight="1" thickBot="1">
      <c r="A464" s="98"/>
      <c r="B464" s="122"/>
      <c r="C464" s="258"/>
      <c r="D464" s="98"/>
      <c r="E464" s="98"/>
      <c r="F464" s="98"/>
      <c r="G464" s="98"/>
      <c r="H464" s="259"/>
      <c r="I464" s="259"/>
      <c r="J464" s="259"/>
      <c r="K464" s="259"/>
    </row>
    <row r="465" spans="1:11" ht="14.25" customHeight="1" thickBot="1">
      <c r="A465" s="352" t="s">
        <v>0</v>
      </c>
      <c r="B465" s="354" t="s">
        <v>1</v>
      </c>
      <c r="C465" s="354" t="s">
        <v>2</v>
      </c>
      <c r="D465" s="356" t="s">
        <v>145</v>
      </c>
      <c r="E465" s="357"/>
      <c r="F465" s="357"/>
      <c r="G465" s="358"/>
      <c r="H465" s="349" t="s">
        <v>147</v>
      </c>
      <c r="I465" s="350"/>
      <c r="J465" s="350"/>
      <c r="K465" s="351"/>
    </row>
    <row r="466" spans="1:11" ht="27" customHeight="1" thickBot="1">
      <c r="A466" s="353"/>
      <c r="B466" s="355"/>
      <c r="C466" s="355"/>
      <c r="D466" s="1" t="s">
        <v>211</v>
      </c>
      <c r="E466" s="2" t="s">
        <v>262</v>
      </c>
      <c r="F466" s="252" t="s">
        <v>146</v>
      </c>
      <c r="G466" s="2" t="s">
        <v>175</v>
      </c>
      <c r="H466" s="2" t="s">
        <v>211</v>
      </c>
      <c r="I466" s="2" t="s">
        <v>262</v>
      </c>
      <c r="J466" s="3" t="s">
        <v>146</v>
      </c>
      <c r="K466" s="2" t="s">
        <v>175</v>
      </c>
    </row>
    <row r="467" spans="1:11" ht="14.25" customHeight="1">
      <c r="A467" s="387"/>
      <c r="B467" s="37">
        <v>3110</v>
      </c>
      <c r="C467" s="25" t="s">
        <v>124</v>
      </c>
      <c r="D467" s="26"/>
      <c r="E467" s="26"/>
      <c r="F467" s="26"/>
      <c r="G467" s="82"/>
      <c r="H467" s="26">
        <v>0</v>
      </c>
      <c r="I467" s="26">
        <v>101790</v>
      </c>
      <c r="J467" s="207">
        <v>96358.97</v>
      </c>
      <c r="K467" s="26">
        <f>J467/I467*100</f>
        <v>94.66447588171725</v>
      </c>
    </row>
    <row r="468" spans="1:11" ht="14.25" customHeight="1">
      <c r="A468" s="361"/>
      <c r="B468" s="21">
        <v>4210</v>
      </c>
      <c r="C468" s="52" t="s">
        <v>17</v>
      </c>
      <c r="D468" s="13"/>
      <c r="E468" s="13"/>
      <c r="F468" s="13"/>
      <c r="G468" s="82"/>
      <c r="H468" s="15">
        <v>0</v>
      </c>
      <c r="I468" s="13">
        <v>35</v>
      </c>
      <c r="J468" s="53">
        <v>24.99</v>
      </c>
      <c r="K468" s="26">
        <f>J468/I468*100</f>
        <v>71.39999999999999</v>
      </c>
    </row>
    <row r="469" spans="1:11" ht="14.25" customHeight="1">
      <c r="A469" s="362"/>
      <c r="B469" s="21">
        <v>4300</v>
      </c>
      <c r="C469" s="52" t="s">
        <v>5</v>
      </c>
      <c r="D469" s="13"/>
      <c r="E469" s="13"/>
      <c r="F469" s="13"/>
      <c r="G469" s="82"/>
      <c r="H469" s="15">
        <v>100000</v>
      </c>
      <c r="I469" s="13"/>
      <c r="J469" s="53"/>
      <c r="K469" s="13"/>
    </row>
    <row r="470" spans="1:11" ht="15" customHeight="1">
      <c r="A470" s="154">
        <v>85216</v>
      </c>
      <c r="B470" s="363" t="s">
        <v>167</v>
      </c>
      <c r="C470" s="364"/>
      <c r="D470" s="190">
        <f>SUM(D471:D472)</f>
        <v>79000</v>
      </c>
      <c r="E470" s="190">
        <f>SUM(E471:E472)</f>
        <v>155500</v>
      </c>
      <c r="F470" s="190">
        <f>SUM(F471:F472)</f>
        <v>155465.38</v>
      </c>
      <c r="G470" s="82">
        <f>F470/E470*100</f>
        <v>99.97773633440514</v>
      </c>
      <c r="H470" s="73">
        <f>SUM(H472)</f>
        <v>79000</v>
      </c>
      <c r="I470" s="73">
        <f>SUM(I472)</f>
        <v>155500</v>
      </c>
      <c r="J470" s="73">
        <f>SUM(J472)</f>
        <v>155465.38</v>
      </c>
      <c r="K470" s="19">
        <f>J470/I470*100</f>
        <v>99.97773633440514</v>
      </c>
    </row>
    <row r="471" spans="1:11" ht="25.5" customHeight="1">
      <c r="A471" s="80"/>
      <c r="B471" s="39">
        <v>2030</v>
      </c>
      <c r="C471" s="294" t="s">
        <v>112</v>
      </c>
      <c r="D471" s="70">
        <v>79000</v>
      </c>
      <c r="E471" s="70">
        <v>155500</v>
      </c>
      <c r="F471" s="70">
        <v>155465.38</v>
      </c>
      <c r="G471" s="82">
        <f>F471/E471*100</f>
        <v>99.97773633440514</v>
      </c>
      <c r="H471" s="73"/>
      <c r="I471" s="64"/>
      <c r="J471" s="64"/>
      <c r="K471" s="19"/>
    </row>
    <row r="472" spans="1:11" ht="15.75" customHeight="1">
      <c r="A472" s="51"/>
      <c r="B472" s="21">
        <v>3110</v>
      </c>
      <c r="C472" s="52" t="s">
        <v>124</v>
      </c>
      <c r="D472" s="70"/>
      <c r="E472" s="70"/>
      <c r="F472" s="70"/>
      <c r="G472" s="82"/>
      <c r="H472" s="13">
        <v>79000</v>
      </c>
      <c r="I472" s="13">
        <v>155500</v>
      </c>
      <c r="J472" s="13">
        <v>155465.38</v>
      </c>
      <c r="K472" s="13">
        <f>J472/I472*100</f>
        <v>99.97773633440514</v>
      </c>
    </row>
    <row r="473" spans="1:11" ht="13.5" customHeight="1">
      <c r="A473" s="338">
        <v>85219</v>
      </c>
      <c r="B473" s="363" t="s">
        <v>129</v>
      </c>
      <c r="C473" s="364"/>
      <c r="D473" s="64">
        <f>SUM(D474:D493)</f>
        <v>105300</v>
      </c>
      <c r="E473" s="64">
        <f>SUM(E474:E493)</f>
        <v>113847</v>
      </c>
      <c r="F473" s="64">
        <f>SUM(F474:F493)</f>
        <v>113847</v>
      </c>
      <c r="G473" s="82">
        <f>F473/E473*100</f>
        <v>100</v>
      </c>
      <c r="H473" s="20">
        <f>SUM(H474:H493)</f>
        <v>352400</v>
      </c>
      <c r="I473" s="20">
        <f>SUM(I474:I493)</f>
        <v>375177</v>
      </c>
      <c r="J473" s="20">
        <f>SUM(J474:J493)</f>
        <v>371000.42</v>
      </c>
      <c r="K473" s="19">
        <f>J473/I473*100</f>
        <v>98.88677077752634</v>
      </c>
    </row>
    <row r="474" spans="1:11" ht="24.75" customHeight="1">
      <c r="A474" s="96"/>
      <c r="B474" s="12">
        <v>2030</v>
      </c>
      <c r="C474" s="294" t="s">
        <v>112</v>
      </c>
      <c r="D474" s="70">
        <v>105300</v>
      </c>
      <c r="E474" s="70">
        <v>113847</v>
      </c>
      <c r="F474" s="70">
        <v>113847</v>
      </c>
      <c r="G474" s="82">
        <f>F474/E474*100</f>
        <v>100</v>
      </c>
      <c r="H474" s="15"/>
      <c r="I474" s="13"/>
      <c r="J474" s="13"/>
      <c r="K474" s="19"/>
    </row>
    <row r="475" spans="1:11" ht="12.75" customHeight="1">
      <c r="A475" s="96"/>
      <c r="B475" s="21">
        <v>3020</v>
      </c>
      <c r="C475" s="46" t="s">
        <v>160</v>
      </c>
      <c r="D475" s="13"/>
      <c r="E475" s="13"/>
      <c r="F475" s="13"/>
      <c r="G475" s="14"/>
      <c r="H475" s="15">
        <v>900</v>
      </c>
      <c r="I475" s="15">
        <v>900</v>
      </c>
      <c r="J475" s="15">
        <v>900</v>
      </c>
      <c r="K475" s="13">
        <f aca="true" t="shared" si="27" ref="K475:K510">J475/I475*100</f>
        <v>100</v>
      </c>
    </row>
    <row r="476" spans="1:11" ht="14.25">
      <c r="A476" s="96"/>
      <c r="B476" s="21">
        <v>4010</v>
      </c>
      <c r="C476" s="52" t="s">
        <v>48</v>
      </c>
      <c r="D476" s="13"/>
      <c r="E476" s="26"/>
      <c r="F476" s="26"/>
      <c r="G476" s="27"/>
      <c r="H476" s="15">
        <v>235181</v>
      </c>
      <c r="I476" s="15">
        <v>254928</v>
      </c>
      <c r="J476" s="15">
        <v>254709.89</v>
      </c>
      <c r="K476" s="13">
        <f t="shared" si="27"/>
        <v>99.91444250925751</v>
      </c>
    </row>
    <row r="477" spans="1:11" ht="13.5" customHeight="1">
      <c r="A477" s="96"/>
      <c r="B477" s="107">
        <v>4040</v>
      </c>
      <c r="C477" s="52" t="s">
        <v>49</v>
      </c>
      <c r="D477" s="13"/>
      <c r="E477" s="13"/>
      <c r="F477" s="13"/>
      <c r="G477" s="62"/>
      <c r="H477" s="13">
        <v>19369</v>
      </c>
      <c r="I477" s="13">
        <v>19369</v>
      </c>
      <c r="J477" s="13">
        <v>19368.05</v>
      </c>
      <c r="K477" s="13">
        <f t="shared" si="27"/>
        <v>99.99509525530486</v>
      </c>
    </row>
    <row r="478" spans="1:11" ht="14.25">
      <c r="A478" s="96"/>
      <c r="B478" s="21">
        <v>4110</v>
      </c>
      <c r="C478" s="52" t="s">
        <v>50</v>
      </c>
      <c r="D478" s="13"/>
      <c r="E478" s="13"/>
      <c r="F478" s="13"/>
      <c r="G478" s="9"/>
      <c r="H478" s="13">
        <v>47120</v>
      </c>
      <c r="I478" s="13">
        <v>48530</v>
      </c>
      <c r="J478" s="13">
        <v>48447.29</v>
      </c>
      <c r="K478" s="13">
        <f t="shared" si="27"/>
        <v>99.82956933855347</v>
      </c>
    </row>
    <row r="479" spans="1:11" ht="12.75" customHeight="1">
      <c r="A479" s="96"/>
      <c r="B479" s="21">
        <v>4120</v>
      </c>
      <c r="C479" s="52" t="s">
        <v>51</v>
      </c>
      <c r="D479" s="13"/>
      <c r="E479" s="13"/>
      <c r="F479" s="13"/>
      <c r="G479" s="14"/>
      <c r="H479" s="13">
        <v>1090</v>
      </c>
      <c r="I479" s="13">
        <v>1090</v>
      </c>
      <c r="J479" s="13">
        <v>1090</v>
      </c>
      <c r="K479" s="13">
        <f t="shared" si="27"/>
        <v>100</v>
      </c>
    </row>
    <row r="480" spans="1:11" ht="14.25">
      <c r="A480" s="96"/>
      <c r="B480" s="21">
        <v>4170</v>
      </c>
      <c r="C480" s="52" t="s">
        <v>16</v>
      </c>
      <c r="D480" s="13"/>
      <c r="E480" s="13"/>
      <c r="F480" s="13"/>
      <c r="G480" s="14"/>
      <c r="H480" s="13">
        <v>4740</v>
      </c>
      <c r="I480" s="13">
        <v>2765</v>
      </c>
      <c r="J480" s="13">
        <v>2765</v>
      </c>
      <c r="K480" s="13">
        <f t="shared" si="27"/>
        <v>100</v>
      </c>
    </row>
    <row r="481" spans="1:11" ht="12.75" customHeight="1">
      <c r="A481" s="96"/>
      <c r="B481" s="21">
        <v>4210</v>
      </c>
      <c r="C481" s="52" t="s">
        <v>17</v>
      </c>
      <c r="D481" s="13"/>
      <c r="E481" s="13"/>
      <c r="F481" s="13"/>
      <c r="G481" s="14"/>
      <c r="H481" s="13">
        <v>4575</v>
      </c>
      <c r="I481" s="13">
        <v>8110</v>
      </c>
      <c r="J481" s="13">
        <v>8109.99</v>
      </c>
      <c r="K481" s="13">
        <f t="shared" si="27"/>
        <v>99.99987669543773</v>
      </c>
    </row>
    <row r="482" spans="1:11" ht="12.75" customHeight="1">
      <c r="A482" s="157"/>
      <c r="B482" s="21">
        <v>4260</v>
      </c>
      <c r="C482" s="52" t="s">
        <v>18</v>
      </c>
      <c r="D482" s="13"/>
      <c r="E482" s="13"/>
      <c r="F482" s="13"/>
      <c r="G482" s="14"/>
      <c r="H482" s="13">
        <v>7908</v>
      </c>
      <c r="I482" s="13">
        <v>7408</v>
      </c>
      <c r="J482" s="13">
        <v>5450.79</v>
      </c>
      <c r="K482" s="13">
        <f t="shared" si="27"/>
        <v>73.57977861771057</v>
      </c>
    </row>
    <row r="483" spans="1:11" ht="12" customHeight="1">
      <c r="A483" s="96"/>
      <c r="B483" s="21">
        <v>4270</v>
      </c>
      <c r="C483" s="52" t="s">
        <v>19</v>
      </c>
      <c r="D483" s="13"/>
      <c r="E483" s="13"/>
      <c r="F483" s="13"/>
      <c r="G483" s="14"/>
      <c r="H483" s="13">
        <v>700</v>
      </c>
      <c r="I483" s="13">
        <v>538</v>
      </c>
      <c r="J483" s="13">
        <v>399.75</v>
      </c>
      <c r="K483" s="13">
        <f t="shared" si="27"/>
        <v>74.30297397769516</v>
      </c>
    </row>
    <row r="484" spans="1:11" ht="14.25">
      <c r="A484" s="96"/>
      <c r="B484" s="21">
        <v>4280</v>
      </c>
      <c r="C484" s="52" t="s">
        <v>59</v>
      </c>
      <c r="D484" s="13"/>
      <c r="E484" s="13"/>
      <c r="F484" s="13"/>
      <c r="G484" s="14"/>
      <c r="H484" s="13">
        <v>350</v>
      </c>
      <c r="I484" s="13">
        <v>350</v>
      </c>
      <c r="J484" s="13">
        <v>350</v>
      </c>
      <c r="K484" s="13">
        <f t="shared" si="27"/>
        <v>100</v>
      </c>
    </row>
    <row r="485" spans="1:11" ht="14.25">
      <c r="A485" s="96"/>
      <c r="B485" s="107">
        <v>4300</v>
      </c>
      <c r="C485" s="52" t="s">
        <v>5</v>
      </c>
      <c r="D485" s="13"/>
      <c r="E485" s="13"/>
      <c r="F485" s="13"/>
      <c r="G485" s="14"/>
      <c r="H485" s="13">
        <v>19280</v>
      </c>
      <c r="I485" s="13">
        <v>19280</v>
      </c>
      <c r="J485" s="13">
        <v>17826.77</v>
      </c>
      <c r="K485" s="13">
        <f t="shared" si="27"/>
        <v>92.4625</v>
      </c>
    </row>
    <row r="486" spans="1:11" ht="14.25" customHeight="1">
      <c r="A486" s="348"/>
      <c r="B486" s="21">
        <v>4350</v>
      </c>
      <c r="C486" s="52" t="s">
        <v>20</v>
      </c>
      <c r="D486" s="13"/>
      <c r="E486" s="13"/>
      <c r="F486" s="13"/>
      <c r="G486" s="14"/>
      <c r="H486" s="70">
        <v>604</v>
      </c>
      <c r="I486" s="70">
        <v>0</v>
      </c>
      <c r="J486" s="70">
        <v>0</v>
      </c>
      <c r="K486" s="71"/>
    </row>
    <row r="487" spans="1:11" ht="14.25" customHeight="1">
      <c r="A487" s="348"/>
      <c r="B487" s="21">
        <v>4360</v>
      </c>
      <c r="C487" s="22" t="s">
        <v>228</v>
      </c>
      <c r="D487" s="13"/>
      <c r="E487" s="13"/>
      <c r="F487" s="13"/>
      <c r="G487" s="14"/>
      <c r="H487" s="70">
        <v>0</v>
      </c>
      <c r="I487" s="70">
        <v>3784</v>
      </c>
      <c r="J487" s="70">
        <v>3616.59</v>
      </c>
      <c r="K487" s="71">
        <f t="shared" si="27"/>
        <v>95.57584566596195</v>
      </c>
    </row>
    <row r="488" spans="1:11" ht="24.75" customHeight="1">
      <c r="A488" s="157"/>
      <c r="B488" s="21">
        <v>4370</v>
      </c>
      <c r="C488" s="22" t="s">
        <v>230</v>
      </c>
      <c r="D488" s="13"/>
      <c r="E488" s="13"/>
      <c r="F488" s="13"/>
      <c r="G488" s="14"/>
      <c r="H488" s="70">
        <v>2880</v>
      </c>
      <c r="I488" s="70">
        <v>0</v>
      </c>
      <c r="J488" s="70">
        <v>0</v>
      </c>
      <c r="K488" s="71"/>
    </row>
    <row r="489" spans="1:11" ht="14.25">
      <c r="A489" s="157"/>
      <c r="B489" s="21">
        <v>4410</v>
      </c>
      <c r="C489" s="52" t="s">
        <v>52</v>
      </c>
      <c r="D489" s="13"/>
      <c r="E489" s="13"/>
      <c r="F489" s="13"/>
      <c r="G489" s="14"/>
      <c r="H489" s="70">
        <v>500</v>
      </c>
      <c r="I489" s="70">
        <v>600</v>
      </c>
      <c r="J489" s="70">
        <v>459.2</v>
      </c>
      <c r="K489" s="70">
        <f t="shared" si="27"/>
        <v>76.53333333333333</v>
      </c>
    </row>
    <row r="490" spans="1:11" ht="12" customHeight="1">
      <c r="A490" s="96"/>
      <c r="B490" s="21">
        <v>4430</v>
      </c>
      <c r="C490" s="52" t="s">
        <v>11</v>
      </c>
      <c r="D490" s="13"/>
      <c r="E490" s="13"/>
      <c r="F490" s="13"/>
      <c r="G490" s="14"/>
      <c r="H490" s="72">
        <v>100</v>
      </c>
      <c r="I490" s="72">
        <v>100</v>
      </c>
      <c r="J490" s="72">
        <v>83.04</v>
      </c>
      <c r="K490" s="70">
        <f t="shared" si="27"/>
        <v>83.04</v>
      </c>
    </row>
    <row r="491" spans="1:11" ht="14.25" customHeight="1">
      <c r="A491" s="157"/>
      <c r="B491" s="21">
        <v>4440</v>
      </c>
      <c r="C491" s="46" t="s">
        <v>61</v>
      </c>
      <c r="D491" s="13"/>
      <c r="E491" s="13"/>
      <c r="F491" s="13"/>
      <c r="G491" s="14"/>
      <c r="H491" s="72">
        <v>6017</v>
      </c>
      <c r="I491" s="70">
        <v>6379</v>
      </c>
      <c r="J491" s="70">
        <v>6378.06</v>
      </c>
      <c r="K491" s="70">
        <f t="shared" si="27"/>
        <v>99.98526414798559</v>
      </c>
    </row>
    <row r="492" spans="1:11" ht="15.75" customHeight="1">
      <c r="A492" s="157"/>
      <c r="B492" s="21">
        <v>4520</v>
      </c>
      <c r="C492" s="109" t="s">
        <v>165</v>
      </c>
      <c r="D492" s="13"/>
      <c r="E492" s="13"/>
      <c r="F492" s="13"/>
      <c r="G492" s="14"/>
      <c r="H492" s="72">
        <v>696</v>
      </c>
      <c r="I492" s="72">
        <v>696</v>
      </c>
      <c r="J492" s="70">
        <v>696</v>
      </c>
      <c r="K492" s="70">
        <f t="shared" si="27"/>
        <v>100</v>
      </c>
    </row>
    <row r="493" spans="1:11" ht="26.25" customHeight="1">
      <c r="A493" s="157"/>
      <c r="B493" s="21">
        <v>4700</v>
      </c>
      <c r="C493" s="46" t="s">
        <v>54</v>
      </c>
      <c r="D493" s="13"/>
      <c r="E493" s="13"/>
      <c r="F493" s="13"/>
      <c r="G493" s="14"/>
      <c r="H493" s="72">
        <v>390</v>
      </c>
      <c r="I493" s="72">
        <v>350</v>
      </c>
      <c r="J493" s="70">
        <v>350</v>
      </c>
      <c r="K493" s="70">
        <f t="shared" si="27"/>
        <v>100</v>
      </c>
    </row>
    <row r="494" spans="1:11" ht="16.5" customHeight="1">
      <c r="A494" s="16">
        <v>85228</v>
      </c>
      <c r="B494" s="396" t="s">
        <v>130</v>
      </c>
      <c r="C494" s="397"/>
      <c r="D494" s="64">
        <f>SUM(D495:D499)</f>
        <v>4200</v>
      </c>
      <c r="E494" s="64">
        <f aca="true" t="shared" si="28" ref="E494:J494">SUM(E495:E499)</f>
        <v>4200</v>
      </c>
      <c r="F494" s="64">
        <f t="shared" si="28"/>
        <v>2286.28</v>
      </c>
      <c r="G494" s="68">
        <f>F494/E494*100</f>
        <v>54.435238095238105</v>
      </c>
      <c r="H494" s="73">
        <f t="shared" si="28"/>
        <v>10260</v>
      </c>
      <c r="I494" s="64">
        <f t="shared" si="28"/>
        <v>10260</v>
      </c>
      <c r="J494" s="64">
        <f t="shared" si="28"/>
        <v>5334</v>
      </c>
      <c r="K494" s="64">
        <f t="shared" si="27"/>
        <v>51.98830409356725</v>
      </c>
    </row>
    <row r="495" spans="1:11" ht="12.75" customHeight="1">
      <c r="A495" s="70"/>
      <c r="B495" s="11" t="s">
        <v>37</v>
      </c>
      <c r="C495" s="52" t="s">
        <v>38</v>
      </c>
      <c r="D495" s="70">
        <v>4200</v>
      </c>
      <c r="E495" s="70">
        <v>4200</v>
      </c>
      <c r="F495" s="70">
        <v>2286.28</v>
      </c>
      <c r="G495" s="82">
        <f>F495/E495*100</f>
        <v>54.435238095238105</v>
      </c>
      <c r="H495" s="72"/>
      <c r="I495" s="70"/>
      <c r="J495" s="70"/>
      <c r="K495" s="64"/>
    </row>
    <row r="496" spans="1:11" ht="4.5" customHeight="1" thickBot="1">
      <c r="A496" s="98"/>
      <c r="B496" s="323"/>
      <c r="C496" s="185"/>
      <c r="D496" s="98"/>
      <c r="E496" s="98"/>
      <c r="F496" s="98"/>
      <c r="G496" s="98"/>
      <c r="H496" s="98"/>
      <c r="I496" s="98"/>
      <c r="J496" s="98"/>
      <c r="K496" s="257"/>
    </row>
    <row r="497" spans="1:11" ht="16.5" customHeight="1" thickBot="1">
      <c r="A497" s="352" t="s">
        <v>0</v>
      </c>
      <c r="B497" s="354" t="s">
        <v>1</v>
      </c>
      <c r="C497" s="354" t="s">
        <v>2</v>
      </c>
      <c r="D497" s="356" t="s">
        <v>145</v>
      </c>
      <c r="E497" s="357"/>
      <c r="F497" s="357"/>
      <c r="G497" s="358"/>
      <c r="H497" s="349" t="s">
        <v>147</v>
      </c>
      <c r="I497" s="350"/>
      <c r="J497" s="350"/>
      <c r="K497" s="351"/>
    </row>
    <row r="498" spans="1:11" ht="27" customHeight="1" thickBot="1">
      <c r="A498" s="353"/>
      <c r="B498" s="355"/>
      <c r="C498" s="355"/>
      <c r="D498" s="1" t="s">
        <v>211</v>
      </c>
      <c r="E498" s="2" t="s">
        <v>262</v>
      </c>
      <c r="F498" s="252" t="s">
        <v>146</v>
      </c>
      <c r="G498" s="2" t="s">
        <v>175</v>
      </c>
      <c r="H498" s="2" t="s">
        <v>211</v>
      </c>
      <c r="I498" s="2" t="s">
        <v>262</v>
      </c>
      <c r="J498" s="3" t="s">
        <v>146</v>
      </c>
      <c r="K498" s="2" t="s">
        <v>175</v>
      </c>
    </row>
    <row r="499" spans="1:11" ht="15" customHeight="1">
      <c r="A499" s="70"/>
      <c r="B499" s="35">
        <v>4300</v>
      </c>
      <c r="C499" s="52" t="s">
        <v>5</v>
      </c>
      <c r="D499" s="70"/>
      <c r="E499" s="70"/>
      <c r="F499" s="70"/>
      <c r="G499" s="68"/>
      <c r="H499" s="72">
        <v>10260</v>
      </c>
      <c r="I499" s="72">
        <v>10260</v>
      </c>
      <c r="J499" s="70">
        <v>5334</v>
      </c>
      <c r="K499" s="70">
        <f t="shared" si="27"/>
        <v>51.98830409356725</v>
      </c>
    </row>
    <row r="500" spans="1:11" ht="11.25" customHeight="1">
      <c r="A500" s="154">
        <v>85295</v>
      </c>
      <c r="B500" s="363" t="s">
        <v>9</v>
      </c>
      <c r="C500" s="364"/>
      <c r="D500" s="64">
        <f>SUM(D502:D504)</f>
        <v>57000</v>
      </c>
      <c r="E500" s="64">
        <f>SUM(E501:E504)</f>
        <v>57373</v>
      </c>
      <c r="F500" s="64">
        <f>SUM(F501:F504)</f>
        <v>57241</v>
      </c>
      <c r="G500" s="68">
        <f>F500/E500*100</f>
        <v>99.76992662053578</v>
      </c>
      <c r="H500" s="73">
        <f>SUM(H502:H507)</f>
        <v>138000</v>
      </c>
      <c r="I500" s="73">
        <f>SUM(I502:I507)</f>
        <v>156073</v>
      </c>
      <c r="J500" s="73">
        <f>SUM(J502:J507)</f>
        <v>147404.54</v>
      </c>
      <c r="K500" s="64">
        <f t="shared" si="27"/>
        <v>94.4458939086197</v>
      </c>
    </row>
    <row r="501" spans="1:11" ht="36.75" customHeight="1">
      <c r="A501" s="186"/>
      <c r="B501" s="12">
        <v>2010</v>
      </c>
      <c r="C501" s="294" t="s">
        <v>10</v>
      </c>
      <c r="D501" s="70">
        <v>0</v>
      </c>
      <c r="E501" s="70">
        <v>373</v>
      </c>
      <c r="F501" s="70">
        <v>241</v>
      </c>
      <c r="G501" s="82">
        <f>F501/E501*100</f>
        <v>64.6112600536193</v>
      </c>
      <c r="H501" s="72"/>
      <c r="I501" s="70"/>
      <c r="J501" s="70"/>
      <c r="K501" s="70"/>
    </row>
    <row r="502" spans="1:11" ht="25.5" customHeight="1">
      <c r="A502" s="156"/>
      <c r="B502" s="12">
        <v>2030</v>
      </c>
      <c r="C502" s="294" t="s">
        <v>112</v>
      </c>
      <c r="D502" s="70">
        <v>57000</v>
      </c>
      <c r="E502" s="70">
        <v>57000</v>
      </c>
      <c r="F502" s="70">
        <v>57000</v>
      </c>
      <c r="G502" s="82">
        <f>F502/E502*100</f>
        <v>100</v>
      </c>
      <c r="H502" s="72"/>
      <c r="I502" s="70"/>
      <c r="J502" s="70"/>
      <c r="K502" s="64"/>
    </row>
    <row r="503" spans="1:11" ht="50.25" customHeight="1">
      <c r="A503" s="156"/>
      <c r="B503" s="21">
        <v>2360</v>
      </c>
      <c r="C503" s="303" t="s">
        <v>188</v>
      </c>
      <c r="D503" s="70"/>
      <c r="E503" s="70"/>
      <c r="F503" s="70"/>
      <c r="G503" s="82"/>
      <c r="H503" s="72">
        <v>25000</v>
      </c>
      <c r="I503" s="72">
        <v>25000</v>
      </c>
      <c r="J503" s="72">
        <v>25000</v>
      </c>
      <c r="K503" s="70">
        <f>J503/I503*100</f>
        <v>100</v>
      </c>
    </row>
    <row r="504" spans="1:11" ht="12" customHeight="1">
      <c r="A504" s="156"/>
      <c r="B504" s="52">
        <v>3110</v>
      </c>
      <c r="C504" s="52" t="s">
        <v>124</v>
      </c>
      <c r="D504" s="70"/>
      <c r="E504" s="70"/>
      <c r="F504" s="70"/>
      <c r="G504" s="82"/>
      <c r="H504" s="103">
        <v>105000</v>
      </c>
      <c r="I504" s="70">
        <v>122700</v>
      </c>
      <c r="J504" s="70">
        <v>114168</v>
      </c>
      <c r="K504" s="70">
        <f t="shared" si="27"/>
        <v>93.04645476772616</v>
      </c>
    </row>
    <row r="505" spans="1:11" ht="12" customHeight="1">
      <c r="A505" s="156"/>
      <c r="B505" s="52">
        <v>4210</v>
      </c>
      <c r="C505" s="52" t="s">
        <v>17</v>
      </c>
      <c r="D505" s="70"/>
      <c r="E505" s="70"/>
      <c r="F505" s="70"/>
      <c r="G505" s="82"/>
      <c r="H505" s="72">
        <v>500</v>
      </c>
      <c r="I505" s="70">
        <v>1293</v>
      </c>
      <c r="J505" s="70">
        <v>1156.54</v>
      </c>
      <c r="K505" s="70">
        <f t="shared" si="27"/>
        <v>89.44624903325598</v>
      </c>
    </row>
    <row r="506" spans="1:11" ht="12.75" customHeight="1">
      <c r="A506" s="156"/>
      <c r="B506" s="52">
        <v>4260</v>
      </c>
      <c r="C506" s="52" t="s">
        <v>18</v>
      </c>
      <c r="D506" s="70"/>
      <c r="E506" s="70"/>
      <c r="F506" s="70"/>
      <c r="G506" s="82"/>
      <c r="H506" s="72">
        <v>6590</v>
      </c>
      <c r="I506" s="72">
        <v>6170</v>
      </c>
      <c r="J506" s="70">
        <v>6170</v>
      </c>
      <c r="K506" s="70">
        <f t="shared" si="27"/>
        <v>100</v>
      </c>
    </row>
    <row r="507" spans="1:11" ht="17.25" customHeight="1" thickBot="1">
      <c r="A507" s="208"/>
      <c r="B507" s="52">
        <v>4520</v>
      </c>
      <c r="C507" s="211" t="s">
        <v>165</v>
      </c>
      <c r="D507" s="70"/>
      <c r="E507" s="70"/>
      <c r="F507" s="70"/>
      <c r="G507" s="82"/>
      <c r="H507" s="72">
        <v>910</v>
      </c>
      <c r="I507" s="70">
        <v>910</v>
      </c>
      <c r="J507" s="70">
        <v>910</v>
      </c>
      <c r="K507" s="70">
        <f t="shared" si="27"/>
        <v>100</v>
      </c>
    </row>
    <row r="508" spans="1:11" ht="22.5" customHeight="1" thickBot="1">
      <c r="A508" s="42">
        <v>853</v>
      </c>
      <c r="B508" s="367" t="s">
        <v>131</v>
      </c>
      <c r="C508" s="368"/>
      <c r="D508" s="66"/>
      <c r="E508" s="66"/>
      <c r="F508" s="66"/>
      <c r="G508" s="66"/>
      <c r="H508" s="66">
        <f>SUM(H509)</f>
        <v>5000</v>
      </c>
      <c r="I508" s="66">
        <f>SUM(I509)</f>
        <v>5000</v>
      </c>
      <c r="J508" s="66">
        <f>SUM(J509)</f>
        <v>5000</v>
      </c>
      <c r="K508" s="66">
        <f t="shared" si="27"/>
        <v>100</v>
      </c>
    </row>
    <row r="509" spans="1:11" ht="14.25" customHeight="1">
      <c r="A509" s="271">
        <v>85395</v>
      </c>
      <c r="B509" s="383" t="s">
        <v>9</v>
      </c>
      <c r="C509" s="383"/>
      <c r="D509" s="76"/>
      <c r="E509" s="76"/>
      <c r="F509" s="76"/>
      <c r="G509" s="84"/>
      <c r="H509" s="75">
        <f>SUM(H510:H510)</f>
        <v>5000</v>
      </c>
      <c r="I509" s="76">
        <f>SUM(I510:I510)</f>
        <v>5000</v>
      </c>
      <c r="J509" s="76">
        <f>SUM(J510:J510)</f>
        <v>5000</v>
      </c>
      <c r="K509" s="76">
        <f t="shared" si="27"/>
        <v>100</v>
      </c>
    </row>
    <row r="510" spans="1:11" ht="30" customHeight="1" thickBot="1">
      <c r="A510" s="253"/>
      <c r="B510" s="21">
        <v>2820</v>
      </c>
      <c r="C510" s="293" t="s">
        <v>28</v>
      </c>
      <c r="D510" s="64"/>
      <c r="E510" s="64"/>
      <c r="F510" s="64"/>
      <c r="G510" s="68"/>
      <c r="H510" s="73">
        <v>5000</v>
      </c>
      <c r="I510" s="64">
        <v>5000</v>
      </c>
      <c r="J510" s="64">
        <v>5000</v>
      </c>
      <c r="K510" s="64">
        <f t="shared" si="27"/>
        <v>100</v>
      </c>
    </row>
    <row r="511" spans="1:11" ht="15" customHeight="1" thickBot="1">
      <c r="A511" s="4">
        <v>854</v>
      </c>
      <c r="B511" s="365" t="s">
        <v>132</v>
      </c>
      <c r="C511" s="366"/>
      <c r="D511" s="65">
        <f>SUM(D512+D520+D530)</f>
        <v>0</v>
      </c>
      <c r="E511" s="65">
        <f>SUM(E512+E520+E530)</f>
        <v>62976</v>
      </c>
      <c r="F511" s="66">
        <f>SUM(F512+F520+F530)</f>
        <v>53317.8</v>
      </c>
      <c r="G511" s="85">
        <f>F511/E511*100</f>
        <v>84.66368140243902</v>
      </c>
      <c r="H511" s="66">
        <f>SUM(H512+H520+H528+H530)</f>
        <v>86100</v>
      </c>
      <c r="I511" s="66">
        <f>SUM(I512+I520+I528+I530)</f>
        <v>149076</v>
      </c>
      <c r="J511" s="66">
        <f>SUM(J512+J520+J528+J530)</f>
        <v>134179.88</v>
      </c>
      <c r="K511" s="66">
        <f>J511/I511*100</f>
        <v>90.00770077007701</v>
      </c>
    </row>
    <row r="512" spans="1:11" ht="14.25" customHeight="1">
      <c r="A512" s="29">
        <v>85401</v>
      </c>
      <c r="B512" s="381" t="s">
        <v>133</v>
      </c>
      <c r="C512" s="382"/>
      <c r="D512" s="76"/>
      <c r="E512" s="76"/>
      <c r="F512" s="76"/>
      <c r="G512" s="144"/>
      <c r="H512" s="93">
        <f>SUM(H513:H519)</f>
        <v>52900</v>
      </c>
      <c r="I512" s="93">
        <f>SUM(I513:I519)</f>
        <v>52900</v>
      </c>
      <c r="J512" s="93">
        <f>SUM(J513:J519)</f>
        <v>52886.95</v>
      </c>
      <c r="K512" s="110">
        <f aca="true" t="shared" si="29" ref="K512:K602">J512/I512*100</f>
        <v>99.97533081285444</v>
      </c>
    </row>
    <row r="513" spans="1:11" ht="17.25" customHeight="1">
      <c r="A513" s="372"/>
      <c r="B513" s="21">
        <v>4010</v>
      </c>
      <c r="C513" s="52" t="s">
        <v>48</v>
      </c>
      <c r="D513" s="70"/>
      <c r="E513" s="70"/>
      <c r="F513" s="70"/>
      <c r="G513" s="145"/>
      <c r="H513" s="70">
        <v>36990</v>
      </c>
      <c r="I513" s="70">
        <v>36990</v>
      </c>
      <c r="J513" s="70">
        <v>36989.89</v>
      </c>
      <c r="K513" s="70">
        <f t="shared" si="29"/>
        <v>99.99970262233036</v>
      </c>
    </row>
    <row r="514" spans="1:11" ht="15.75" customHeight="1">
      <c r="A514" s="373"/>
      <c r="B514" s="21">
        <v>4040</v>
      </c>
      <c r="C514" s="52" t="s">
        <v>49</v>
      </c>
      <c r="D514" s="70"/>
      <c r="E514" s="70"/>
      <c r="F514" s="70"/>
      <c r="G514" s="145"/>
      <c r="H514" s="70">
        <v>3260</v>
      </c>
      <c r="I514" s="70">
        <v>3260</v>
      </c>
      <c r="J514" s="70">
        <v>3255.27</v>
      </c>
      <c r="K514" s="72">
        <f t="shared" si="29"/>
        <v>99.85490797546012</v>
      </c>
    </row>
    <row r="515" spans="1:11" ht="16.5" customHeight="1">
      <c r="A515" s="373"/>
      <c r="B515" s="21">
        <v>4110</v>
      </c>
      <c r="C515" s="52" t="s">
        <v>50</v>
      </c>
      <c r="D515" s="70"/>
      <c r="E515" s="70"/>
      <c r="F515" s="70"/>
      <c r="G515" s="145"/>
      <c r="H515" s="70">
        <v>6866</v>
      </c>
      <c r="I515" s="70">
        <v>6866</v>
      </c>
      <c r="J515" s="70">
        <v>6865.06</v>
      </c>
      <c r="K515" s="70">
        <f t="shared" si="29"/>
        <v>99.98630935042237</v>
      </c>
    </row>
    <row r="516" spans="1:11" ht="12.75" customHeight="1">
      <c r="A516" s="373"/>
      <c r="B516" s="21">
        <v>4120</v>
      </c>
      <c r="C516" s="52" t="s">
        <v>51</v>
      </c>
      <c r="D516" s="70"/>
      <c r="E516" s="70"/>
      <c r="F516" s="70"/>
      <c r="G516" s="145"/>
      <c r="H516" s="70">
        <v>984</v>
      </c>
      <c r="I516" s="70">
        <v>984</v>
      </c>
      <c r="J516" s="70">
        <v>983.82</v>
      </c>
      <c r="K516" s="70">
        <f t="shared" si="29"/>
        <v>99.98170731707317</v>
      </c>
    </row>
    <row r="517" spans="1:11" ht="16.5" customHeight="1">
      <c r="A517" s="373"/>
      <c r="B517" s="21">
        <v>4210</v>
      </c>
      <c r="C517" s="52" t="s">
        <v>17</v>
      </c>
      <c r="D517" s="70"/>
      <c r="E517" s="70"/>
      <c r="F517" s="70"/>
      <c r="G517" s="145"/>
      <c r="H517" s="70">
        <v>920</v>
      </c>
      <c r="I517" s="70">
        <v>920</v>
      </c>
      <c r="J517" s="70">
        <v>920</v>
      </c>
      <c r="K517" s="70">
        <f t="shared" si="29"/>
        <v>100</v>
      </c>
    </row>
    <row r="518" spans="1:11" ht="13.5" customHeight="1">
      <c r="A518" s="373"/>
      <c r="B518" s="21">
        <v>4240</v>
      </c>
      <c r="C518" s="46" t="s">
        <v>114</v>
      </c>
      <c r="D518" s="70"/>
      <c r="E518" s="70"/>
      <c r="F518" s="70"/>
      <c r="G518" s="145"/>
      <c r="H518" s="70">
        <v>1000</v>
      </c>
      <c r="I518" s="70">
        <v>1000</v>
      </c>
      <c r="J518" s="70">
        <v>993</v>
      </c>
      <c r="K518" s="70">
        <f t="shared" si="29"/>
        <v>99.3</v>
      </c>
    </row>
    <row r="519" spans="1:11" ht="15" customHeight="1">
      <c r="A519" s="374"/>
      <c r="B519" s="21">
        <v>4440</v>
      </c>
      <c r="C519" s="46" t="s">
        <v>61</v>
      </c>
      <c r="D519" s="70"/>
      <c r="E519" s="70"/>
      <c r="F519" s="70"/>
      <c r="G519" s="145"/>
      <c r="H519" s="70">
        <v>2880</v>
      </c>
      <c r="I519" s="70">
        <v>2880</v>
      </c>
      <c r="J519" s="70">
        <v>2879.91</v>
      </c>
      <c r="K519" s="70">
        <f t="shared" si="29"/>
        <v>99.996875</v>
      </c>
    </row>
    <row r="520" spans="1:11" ht="16.5" customHeight="1">
      <c r="A520" s="17">
        <v>85415</v>
      </c>
      <c r="B520" s="363" t="s">
        <v>134</v>
      </c>
      <c r="C520" s="364"/>
      <c r="D520" s="64">
        <f>SUM(D521:D526)</f>
        <v>0</v>
      </c>
      <c r="E520" s="64">
        <f>SUM(E521:E526)</f>
        <v>62976</v>
      </c>
      <c r="F520" s="64">
        <f>SUM(F521:F526)</f>
        <v>53317.8</v>
      </c>
      <c r="G520" s="68">
        <f>F520/E520*100</f>
        <v>84.66368140243902</v>
      </c>
      <c r="H520" s="73">
        <f>SUM(H526:H526)</f>
        <v>20000</v>
      </c>
      <c r="I520" s="73">
        <f>SUM(I526:I527)</f>
        <v>82976</v>
      </c>
      <c r="J520" s="73">
        <f>SUM(J526:J527)</f>
        <v>68101.2</v>
      </c>
      <c r="K520" s="64">
        <f t="shared" si="29"/>
        <v>82.07337061318935</v>
      </c>
    </row>
    <row r="521" spans="1:11" ht="25.5" customHeight="1">
      <c r="A521" s="64"/>
      <c r="B521" s="12">
        <v>2030</v>
      </c>
      <c r="C521" s="46" t="s">
        <v>112</v>
      </c>
      <c r="D521" s="64">
        <v>0</v>
      </c>
      <c r="E521" s="70">
        <v>41676</v>
      </c>
      <c r="F521" s="70">
        <v>39333.6</v>
      </c>
      <c r="G521" s="82">
        <f>F521/E521*100</f>
        <v>94.37949899222573</v>
      </c>
      <c r="H521" s="73"/>
      <c r="I521" s="64"/>
      <c r="J521" s="64"/>
      <c r="K521" s="146"/>
    </row>
    <row r="522" spans="1:11" ht="3.75" customHeight="1" thickBot="1">
      <c r="A522" s="257"/>
      <c r="B522" s="122"/>
      <c r="C522" s="258"/>
      <c r="D522" s="257"/>
      <c r="E522" s="98"/>
      <c r="F522" s="98"/>
      <c r="G522" s="98"/>
      <c r="H522" s="257"/>
      <c r="I522" s="257"/>
      <c r="J522" s="257"/>
      <c r="K522" s="332"/>
    </row>
    <row r="523" spans="1:11" ht="14.25" customHeight="1" thickBot="1">
      <c r="A523" s="352" t="s">
        <v>0</v>
      </c>
      <c r="B523" s="354" t="s">
        <v>1</v>
      </c>
      <c r="C523" s="354" t="s">
        <v>2</v>
      </c>
      <c r="D523" s="356" t="s">
        <v>145</v>
      </c>
      <c r="E523" s="357"/>
      <c r="F523" s="357"/>
      <c r="G523" s="358"/>
      <c r="H523" s="349" t="s">
        <v>147</v>
      </c>
      <c r="I523" s="350"/>
      <c r="J523" s="350"/>
      <c r="K523" s="351"/>
    </row>
    <row r="524" spans="1:11" ht="27" customHeight="1" thickBot="1">
      <c r="A524" s="353"/>
      <c r="B524" s="355"/>
      <c r="C524" s="355"/>
      <c r="D524" s="1" t="s">
        <v>211</v>
      </c>
      <c r="E524" s="2" t="s">
        <v>262</v>
      </c>
      <c r="F524" s="252" t="s">
        <v>146</v>
      </c>
      <c r="G524" s="2" t="s">
        <v>175</v>
      </c>
      <c r="H524" s="2" t="s">
        <v>211</v>
      </c>
      <c r="I524" s="2" t="s">
        <v>262</v>
      </c>
      <c r="J524" s="3" t="s">
        <v>146</v>
      </c>
      <c r="K524" s="2" t="s">
        <v>175</v>
      </c>
    </row>
    <row r="525" spans="1:11" ht="47.25" customHeight="1">
      <c r="A525" s="391"/>
      <c r="B525" s="12">
        <v>2040</v>
      </c>
      <c r="C525" s="302" t="s">
        <v>259</v>
      </c>
      <c r="D525" s="64"/>
      <c r="E525" s="70">
        <v>21300</v>
      </c>
      <c r="F525" s="70">
        <v>13984.2</v>
      </c>
      <c r="G525" s="82">
        <f>F525/E525*100</f>
        <v>65.65352112676057</v>
      </c>
      <c r="H525" s="73"/>
      <c r="I525" s="64"/>
      <c r="J525" s="64"/>
      <c r="K525" s="146"/>
    </row>
    <row r="526" spans="1:11" ht="15" customHeight="1">
      <c r="A526" s="376"/>
      <c r="B526" s="35">
        <v>3240</v>
      </c>
      <c r="C526" s="52" t="s">
        <v>113</v>
      </c>
      <c r="D526" s="70"/>
      <c r="E526" s="70"/>
      <c r="F526" s="70"/>
      <c r="G526" s="82"/>
      <c r="H526" s="72">
        <v>20000</v>
      </c>
      <c r="I526" s="70">
        <v>61676</v>
      </c>
      <c r="J526" s="70">
        <v>54117</v>
      </c>
      <c r="K526" s="70">
        <f t="shared" si="29"/>
        <v>87.74401712173294</v>
      </c>
    </row>
    <row r="527" spans="1:11" ht="15" customHeight="1">
      <c r="A527" s="392"/>
      <c r="B527" s="307">
        <v>3260</v>
      </c>
      <c r="C527" s="52" t="s">
        <v>263</v>
      </c>
      <c r="D527" s="70"/>
      <c r="E527" s="70"/>
      <c r="F527" s="70"/>
      <c r="G527" s="82"/>
      <c r="H527" s="72"/>
      <c r="I527" s="72">
        <v>21300</v>
      </c>
      <c r="J527" s="72">
        <v>13984.2</v>
      </c>
      <c r="K527" s="70">
        <f t="shared" si="29"/>
        <v>65.65352112676057</v>
      </c>
    </row>
    <row r="528" spans="1:11" ht="14.25" customHeight="1">
      <c r="A528" s="266">
        <v>85446</v>
      </c>
      <c r="B528" s="363" t="s">
        <v>118</v>
      </c>
      <c r="C528" s="364"/>
      <c r="D528" s="64"/>
      <c r="E528" s="64"/>
      <c r="F528" s="64"/>
      <c r="G528" s="68"/>
      <c r="H528" s="73">
        <f>SUM(H529)</f>
        <v>200</v>
      </c>
      <c r="I528" s="73">
        <f>SUM(I529)</f>
        <v>200</v>
      </c>
      <c r="J528" s="73">
        <f>SUM(J529)</f>
        <v>200</v>
      </c>
      <c r="K528" s="70">
        <f t="shared" si="29"/>
        <v>100</v>
      </c>
    </row>
    <row r="529" spans="1:11" ht="25.5" customHeight="1">
      <c r="A529" s="234"/>
      <c r="B529" s="21">
        <v>4700</v>
      </c>
      <c r="C529" s="46" t="s">
        <v>54</v>
      </c>
      <c r="D529" s="70"/>
      <c r="E529" s="70"/>
      <c r="F529" s="70"/>
      <c r="G529" s="82"/>
      <c r="H529" s="72">
        <v>200</v>
      </c>
      <c r="I529" s="72">
        <v>200</v>
      </c>
      <c r="J529" s="72">
        <v>200</v>
      </c>
      <c r="K529" s="70">
        <f t="shared" si="29"/>
        <v>100</v>
      </c>
    </row>
    <row r="530" spans="1:11" ht="13.5" customHeight="1">
      <c r="A530" s="17">
        <v>85495</v>
      </c>
      <c r="B530" s="17"/>
      <c r="C530" s="54" t="s">
        <v>9</v>
      </c>
      <c r="D530" s="64"/>
      <c r="E530" s="64"/>
      <c r="F530" s="64"/>
      <c r="G530" s="68"/>
      <c r="H530" s="73">
        <f>SUM(H531:H531)</f>
        <v>13000</v>
      </c>
      <c r="I530" s="73">
        <f>SUM(I531:I532)</f>
        <v>13000</v>
      </c>
      <c r="J530" s="73">
        <f>SUM(J531:J532)</f>
        <v>12991.73</v>
      </c>
      <c r="K530" s="70">
        <f t="shared" si="29"/>
        <v>99.93638461538461</v>
      </c>
    </row>
    <row r="531" spans="1:11" ht="52.5" customHeight="1">
      <c r="A531" s="389"/>
      <c r="B531" s="25">
        <v>2360</v>
      </c>
      <c r="C531" s="303" t="s">
        <v>188</v>
      </c>
      <c r="D531" s="95"/>
      <c r="E531" s="95"/>
      <c r="F531" s="95"/>
      <c r="G531" s="68"/>
      <c r="H531" s="103">
        <v>13000</v>
      </c>
      <c r="I531" s="112">
        <v>8000</v>
      </c>
      <c r="J531" s="112">
        <v>8000</v>
      </c>
      <c r="K531" s="70">
        <f t="shared" si="29"/>
        <v>100</v>
      </c>
    </row>
    <row r="532" spans="1:11" ht="27.75" customHeight="1" thickBot="1">
      <c r="A532" s="390"/>
      <c r="B532" s="25">
        <v>2820</v>
      </c>
      <c r="C532" s="305" t="s">
        <v>28</v>
      </c>
      <c r="D532" s="95"/>
      <c r="E532" s="95"/>
      <c r="F532" s="95"/>
      <c r="G532" s="304"/>
      <c r="H532" s="98"/>
      <c r="I532" s="63">
        <v>5000</v>
      </c>
      <c r="J532" s="63">
        <v>4991.73</v>
      </c>
      <c r="K532" s="63">
        <f t="shared" si="29"/>
        <v>99.8346</v>
      </c>
    </row>
    <row r="533" spans="1:11" ht="16.5" customHeight="1" thickBot="1">
      <c r="A533" s="42">
        <v>900</v>
      </c>
      <c r="B533" s="367" t="s">
        <v>135</v>
      </c>
      <c r="C533" s="368"/>
      <c r="D533" s="65">
        <f>SUM(D534+D540+D558+D562)</f>
        <v>13000</v>
      </c>
      <c r="E533" s="65">
        <f>SUM(E534+E540+E558+E562)</f>
        <v>961600</v>
      </c>
      <c r="F533" s="65">
        <f>SUM(F534+F540+F558+F562+F564)</f>
        <v>893971.97</v>
      </c>
      <c r="G533" s="66">
        <f>F533/E533*100</f>
        <v>92.96713498336106</v>
      </c>
      <c r="H533" s="85">
        <f>SUM(H534+H540+H550+H552+H556+H558+H566)</f>
        <v>3603000</v>
      </c>
      <c r="I533" s="85">
        <f>SUM(I534+I540+I550+I552+I556+I558+I566)</f>
        <v>2701709</v>
      </c>
      <c r="J533" s="85">
        <f>SUM(J534+J540+J550+J552+J556+J558+J566)</f>
        <v>2244965.0700000003</v>
      </c>
      <c r="K533" s="66">
        <f t="shared" si="29"/>
        <v>83.09425885615366</v>
      </c>
    </row>
    <row r="534" spans="1:11" ht="15" customHeight="1">
      <c r="A534" s="261">
        <v>90001</v>
      </c>
      <c r="B534" s="417" t="s">
        <v>136</v>
      </c>
      <c r="C534" s="418"/>
      <c r="D534" s="262"/>
      <c r="E534" s="262"/>
      <c r="F534" s="263"/>
      <c r="G534" s="264"/>
      <c r="H534" s="265">
        <f>SUM(H536:H539)</f>
        <v>1624200</v>
      </c>
      <c r="I534" s="265">
        <f>SUM(I535:I539)</f>
        <v>955700</v>
      </c>
      <c r="J534" s="265">
        <f>SUM(J536:J539)</f>
        <v>604934.62</v>
      </c>
      <c r="K534" s="110">
        <f t="shared" si="29"/>
        <v>63.29754316208015</v>
      </c>
    </row>
    <row r="535" spans="1:11" ht="15" customHeight="1">
      <c r="A535" s="306"/>
      <c r="B535" s="308">
        <v>4300</v>
      </c>
      <c r="C535" s="117" t="s">
        <v>250</v>
      </c>
      <c r="D535" s="64"/>
      <c r="E535" s="64"/>
      <c r="F535" s="91"/>
      <c r="G535" s="82"/>
      <c r="H535" s="158"/>
      <c r="I535" s="72">
        <v>2500</v>
      </c>
      <c r="J535" s="72">
        <v>0</v>
      </c>
      <c r="K535" s="119">
        <f t="shared" si="29"/>
        <v>0</v>
      </c>
    </row>
    <row r="536" spans="1:11" ht="13.5" customHeight="1">
      <c r="A536" s="416"/>
      <c r="B536" s="21">
        <v>4430</v>
      </c>
      <c r="C536" s="52" t="s">
        <v>11</v>
      </c>
      <c r="D536" s="70"/>
      <c r="E536" s="70"/>
      <c r="F536" s="70"/>
      <c r="G536" s="82"/>
      <c r="H536" s="72">
        <v>11000</v>
      </c>
      <c r="I536" s="70">
        <v>13000</v>
      </c>
      <c r="J536" s="70">
        <v>13000</v>
      </c>
      <c r="K536" s="70">
        <f t="shared" si="29"/>
        <v>100</v>
      </c>
    </row>
    <row r="537" spans="1:11" ht="16.5" customHeight="1">
      <c r="A537" s="416"/>
      <c r="B537" s="21">
        <v>4520</v>
      </c>
      <c r="C537" s="46" t="s">
        <v>165</v>
      </c>
      <c r="D537" s="70"/>
      <c r="E537" s="70"/>
      <c r="F537" s="70"/>
      <c r="G537" s="82"/>
      <c r="H537" s="72">
        <v>3200</v>
      </c>
      <c r="I537" s="70">
        <v>3200</v>
      </c>
      <c r="J537" s="70">
        <v>2805.7</v>
      </c>
      <c r="K537" s="70">
        <f t="shared" si="29"/>
        <v>87.678125</v>
      </c>
    </row>
    <row r="538" spans="1:11" ht="15" customHeight="1">
      <c r="A538" s="416"/>
      <c r="B538" s="21">
        <v>6050</v>
      </c>
      <c r="C538" s="46" t="s">
        <v>24</v>
      </c>
      <c r="D538" s="70"/>
      <c r="E538" s="70"/>
      <c r="F538" s="70"/>
      <c r="G538" s="82"/>
      <c r="H538" s="72">
        <v>1600000</v>
      </c>
      <c r="I538" s="70">
        <v>929000</v>
      </c>
      <c r="J538" s="70">
        <v>581128.92</v>
      </c>
      <c r="K538" s="70">
        <f t="shared" si="29"/>
        <v>62.55424327233585</v>
      </c>
    </row>
    <row r="539" spans="1:11" ht="39.75" customHeight="1">
      <c r="A539" s="416"/>
      <c r="B539" s="21">
        <v>6230</v>
      </c>
      <c r="C539" s="294" t="s">
        <v>201</v>
      </c>
      <c r="D539" s="70"/>
      <c r="E539" s="70"/>
      <c r="F539" s="70"/>
      <c r="G539" s="82"/>
      <c r="H539" s="72">
        <v>10000</v>
      </c>
      <c r="I539" s="70">
        <v>8000</v>
      </c>
      <c r="J539" s="70">
        <v>8000</v>
      </c>
      <c r="K539" s="70">
        <f t="shared" si="29"/>
        <v>100</v>
      </c>
    </row>
    <row r="540" spans="1:11" ht="15" customHeight="1">
      <c r="A540" s="29">
        <v>90002</v>
      </c>
      <c r="B540" s="407" t="s">
        <v>153</v>
      </c>
      <c r="C540" s="408"/>
      <c r="D540" s="76">
        <f>D541</f>
        <v>0</v>
      </c>
      <c r="E540" s="76">
        <f>SUM(E541:E543)</f>
        <v>948600</v>
      </c>
      <c r="F540" s="76">
        <f>SUM(F541:F543)</f>
        <v>884048.75</v>
      </c>
      <c r="G540" s="82">
        <f>F540/E540*100</f>
        <v>93.19510331014126</v>
      </c>
      <c r="H540" s="75">
        <f>SUM(H544:H549)</f>
        <v>917200</v>
      </c>
      <c r="I540" s="75">
        <f>SUM(I544:I549)</f>
        <v>963900</v>
      </c>
      <c r="J540" s="75">
        <f>SUM(J544:J549)</f>
        <v>884648.65</v>
      </c>
      <c r="K540" s="76">
        <f t="shared" si="29"/>
        <v>91.7780527025625</v>
      </c>
    </row>
    <row r="541" spans="1:11" ht="27.75" customHeight="1">
      <c r="A541" s="216"/>
      <c r="B541" s="224" t="s">
        <v>25</v>
      </c>
      <c r="C541" s="22" t="s">
        <v>239</v>
      </c>
      <c r="D541" s="76">
        <v>0</v>
      </c>
      <c r="E541" s="71">
        <v>948600</v>
      </c>
      <c r="F541" s="76">
        <v>879384.75</v>
      </c>
      <c r="G541" s="82">
        <f>F541/E541*100</f>
        <v>92.70343137254902</v>
      </c>
      <c r="H541" s="75"/>
      <c r="I541" s="75"/>
      <c r="J541" s="75"/>
      <c r="K541" s="76"/>
    </row>
    <row r="542" spans="1:11" ht="13.5" customHeight="1">
      <c r="A542" s="216"/>
      <c r="B542" s="224" t="s">
        <v>37</v>
      </c>
      <c r="C542" s="55" t="s">
        <v>38</v>
      </c>
      <c r="D542" s="71">
        <v>0</v>
      </c>
      <c r="E542" s="71">
        <v>0</v>
      </c>
      <c r="F542" s="71">
        <v>2522.9</v>
      </c>
      <c r="G542" s="84"/>
      <c r="H542" s="75"/>
      <c r="I542" s="75"/>
      <c r="J542" s="75"/>
      <c r="K542" s="76"/>
    </row>
    <row r="543" spans="1:11" ht="16.5" customHeight="1">
      <c r="A543" s="216"/>
      <c r="B543" s="11" t="s">
        <v>74</v>
      </c>
      <c r="C543" s="22" t="s">
        <v>216</v>
      </c>
      <c r="D543" s="71">
        <v>0</v>
      </c>
      <c r="E543" s="71">
        <v>0</v>
      </c>
      <c r="F543" s="71">
        <v>2141.1</v>
      </c>
      <c r="G543" s="84"/>
      <c r="H543" s="75"/>
      <c r="I543" s="75"/>
      <c r="J543" s="75"/>
      <c r="K543" s="76"/>
    </row>
    <row r="544" spans="1:11" ht="15" customHeight="1">
      <c r="A544" s="202"/>
      <c r="B544" s="31">
        <v>4210</v>
      </c>
      <c r="C544" s="52" t="s">
        <v>17</v>
      </c>
      <c r="D544" s="71"/>
      <c r="E544" s="71"/>
      <c r="F544" s="71"/>
      <c r="G544" s="74"/>
      <c r="H544" s="104">
        <v>4326</v>
      </c>
      <c r="I544" s="104">
        <v>1326</v>
      </c>
      <c r="J544" s="104">
        <v>0</v>
      </c>
      <c r="K544" s="76"/>
    </row>
    <row r="545" spans="1:11" ht="14.25" customHeight="1">
      <c r="A545" s="283"/>
      <c r="B545" s="21">
        <v>4300</v>
      </c>
      <c r="C545" s="52" t="s">
        <v>5</v>
      </c>
      <c r="D545" s="70"/>
      <c r="E545" s="70"/>
      <c r="F545" s="70"/>
      <c r="G545" s="82"/>
      <c r="H545" s="72">
        <v>862874</v>
      </c>
      <c r="I545" s="72">
        <v>962574</v>
      </c>
      <c r="J545" s="70">
        <v>884648.65</v>
      </c>
      <c r="K545" s="70">
        <f t="shared" si="29"/>
        <v>91.90448214890492</v>
      </c>
    </row>
    <row r="546" spans="1:11" ht="6.75" customHeight="1" thickBot="1">
      <c r="A546" s="325"/>
      <c r="B546" s="90"/>
      <c r="C546" s="185"/>
      <c r="D546" s="98"/>
      <c r="E546" s="98"/>
      <c r="F546" s="98"/>
      <c r="G546" s="98"/>
      <c r="H546" s="98"/>
      <c r="I546" s="98"/>
      <c r="J546" s="98"/>
      <c r="K546" s="98"/>
    </row>
    <row r="547" spans="1:11" ht="14.25" customHeight="1" thickBot="1">
      <c r="A547" s="352" t="s">
        <v>0</v>
      </c>
      <c r="B547" s="354" t="s">
        <v>1</v>
      </c>
      <c r="C547" s="354" t="s">
        <v>2</v>
      </c>
      <c r="D547" s="356" t="s">
        <v>145</v>
      </c>
      <c r="E547" s="357"/>
      <c r="F547" s="357"/>
      <c r="G547" s="358"/>
      <c r="H547" s="349" t="s">
        <v>147</v>
      </c>
      <c r="I547" s="350"/>
      <c r="J547" s="350"/>
      <c r="K547" s="351"/>
    </row>
    <row r="548" spans="1:11" ht="26.25" customHeight="1" thickBot="1">
      <c r="A548" s="353"/>
      <c r="B548" s="355"/>
      <c r="C548" s="355"/>
      <c r="D548" s="1" t="s">
        <v>211</v>
      </c>
      <c r="E548" s="2" t="s">
        <v>262</v>
      </c>
      <c r="F548" s="252" t="s">
        <v>146</v>
      </c>
      <c r="G548" s="2" t="s">
        <v>175</v>
      </c>
      <c r="H548" s="2" t="s">
        <v>211</v>
      </c>
      <c r="I548" s="2" t="s">
        <v>262</v>
      </c>
      <c r="J548" s="3" t="s">
        <v>146</v>
      </c>
      <c r="K548" s="2" t="s">
        <v>175</v>
      </c>
    </row>
    <row r="549" spans="1:11" ht="16.5" customHeight="1">
      <c r="A549" s="201"/>
      <c r="B549" s="21">
        <v>6050</v>
      </c>
      <c r="C549" s="46" t="s">
        <v>24</v>
      </c>
      <c r="D549" s="70"/>
      <c r="E549" s="70"/>
      <c r="F549" s="70"/>
      <c r="G549" s="82"/>
      <c r="H549" s="72">
        <v>50000</v>
      </c>
      <c r="I549" s="72">
        <v>0</v>
      </c>
      <c r="J549" s="70">
        <v>0</v>
      </c>
      <c r="K549" s="70"/>
    </row>
    <row r="550" spans="1:11" ht="13.5" customHeight="1">
      <c r="A550" s="16">
        <v>90003</v>
      </c>
      <c r="B550" s="363" t="s">
        <v>137</v>
      </c>
      <c r="C550" s="364"/>
      <c r="D550" s="64"/>
      <c r="E550" s="64"/>
      <c r="F550" s="64"/>
      <c r="G550" s="68"/>
      <c r="H550" s="73">
        <f>SUM(H551:H551)</f>
        <v>335000</v>
      </c>
      <c r="I550" s="64">
        <f>SUM(I551:I551)</f>
        <v>309900</v>
      </c>
      <c r="J550" s="64">
        <f>SUM(J551:J551)</f>
        <v>309547.03</v>
      </c>
      <c r="K550" s="70">
        <f t="shared" si="29"/>
        <v>99.8861019683769</v>
      </c>
    </row>
    <row r="551" spans="1:11" ht="16.5" customHeight="1">
      <c r="A551" s="169"/>
      <c r="B551" s="21">
        <v>4300</v>
      </c>
      <c r="C551" s="52" t="s">
        <v>5</v>
      </c>
      <c r="D551" s="70"/>
      <c r="E551" s="70"/>
      <c r="F551" s="70"/>
      <c r="G551" s="82"/>
      <c r="H551" s="70">
        <v>335000</v>
      </c>
      <c r="I551" s="70">
        <v>309900</v>
      </c>
      <c r="J551" s="70">
        <v>309547.03</v>
      </c>
      <c r="K551" s="70">
        <f t="shared" si="29"/>
        <v>99.8861019683769</v>
      </c>
    </row>
    <row r="552" spans="1:11" ht="13.5" customHeight="1">
      <c r="A552" s="16">
        <v>90004</v>
      </c>
      <c r="B552" s="363" t="s">
        <v>138</v>
      </c>
      <c r="C552" s="364"/>
      <c r="D552" s="64"/>
      <c r="E552" s="64"/>
      <c r="F552" s="64"/>
      <c r="G552" s="68"/>
      <c r="H552" s="73">
        <f>SUM(H553:H555)</f>
        <v>115400</v>
      </c>
      <c r="I552" s="73">
        <f>SUM(I553:I555)</f>
        <v>135200</v>
      </c>
      <c r="J552" s="73">
        <f>SUM(J553:J555)</f>
        <v>134726.52</v>
      </c>
      <c r="K552" s="64">
        <f t="shared" si="29"/>
        <v>99.64979289940827</v>
      </c>
    </row>
    <row r="553" spans="1:11" ht="15" customHeight="1">
      <c r="A553" s="372"/>
      <c r="B553" s="21">
        <v>4170</v>
      </c>
      <c r="C553" s="52" t="s">
        <v>16</v>
      </c>
      <c r="D553" s="70"/>
      <c r="E553" s="70"/>
      <c r="F553" s="70"/>
      <c r="G553" s="82"/>
      <c r="H553" s="72">
        <v>8400</v>
      </c>
      <c r="I553" s="72">
        <v>8400</v>
      </c>
      <c r="J553" s="72">
        <v>8264.52</v>
      </c>
      <c r="K553" s="70">
        <f t="shared" si="29"/>
        <v>98.38714285714286</v>
      </c>
    </row>
    <row r="554" spans="1:11" ht="13.5" customHeight="1">
      <c r="A554" s="373"/>
      <c r="B554" s="21">
        <v>4210</v>
      </c>
      <c r="C554" s="52" t="s">
        <v>17</v>
      </c>
      <c r="D554" s="70"/>
      <c r="E554" s="70"/>
      <c r="F554" s="70"/>
      <c r="G554" s="82"/>
      <c r="H554" s="72"/>
      <c r="I554" s="72">
        <v>800</v>
      </c>
      <c r="J554" s="72">
        <v>710</v>
      </c>
      <c r="K554" s="70">
        <f t="shared" si="29"/>
        <v>88.75</v>
      </c>
    </row>
    <row r="555" spans="1:11" ht="14.25" customHeight="1">
      <c r="A555" s="374"/>
      <c r="B555" s="21">
        <v>4300</v>
      </c>
      <c r="C555" s="52" t="s">
        <v>5</v>
      </c>
      <c r="D555" s="70"/>
      <c r="E555" s="70"/>
      <c r="F555" s="70"/>
      <c r="G555" s="82"/>
      <c r="H555" s="72">
        <v>107000</v>
      </c>
      <c r="I555" s="72">
        <v>126000</v>
      </c>
      <c r="J555" s="72">
        <v>125752</v>
      </c>
      <c r="K555" s="70">
        <f t="shared" si="29"/>
        <v>99.80317460317461</v>
      </c>
    </row>
    <row r="556" spans="1:11" ht="15" customHeight="1">
      <c r="A556" s="235">
        <v>90005</v>
      </c>
      <c r="B556" s="363" t="s">
        <v>234</v>
      </c>
      <c r="C556" s="364"/>
      <c r="D556" s="64"/>
      <c r="E556" s="64"/>
      <c r="F556" s="64"/>
      <c r="G556" s="68"/>
      <c r="H556" s="73">
        <f>SUM(H557)</f>
        <v>0</v>
      </c>
      <c r="I556" s="73">
        <f>SUM(I557)</f>
        <v>20000</v>
      </c>
      <c r="J556" s="73">
        <f>SUM(J557)</f>
        <v>19001.04</v>
      </c>
      <c r="K556" s="64">
        <f t="shared" si="29"/>
        <v>95.0052</v>
      </c>
    </row>
    <row r="557" spans="1:11" ht="15.75" customHeight="1">
      <c r="A557" s="236"/>
      <c r="B557" s="230">
        <v>4390</v>
      </c>
      <c r="C557" s="46" t="s">
        <v>240</v>
      </c>
      <c r="D557" s="70"/>
      <c r="E557" s="70"/>
      <c r="F557" s="70"/>
      <c r="G557" s="82"/>
      <c r="H557" s="72"/>
      <c r="I557" s="72">
        <v>20000</v>
      </c>
      <c r="J557" s="72">
        <v>19001.04</v>
      </c>
      <c r="K557" s="70">
        <f t="shared" si="29"/>
        <v>95.0052</v>
      </c>
    </row>
    <row r="558" spans="1:11" ht="14.25" customHeight="1">
      <c r="A558" s="154">
        <v>90015</v>
      </c>
      <c r="B558" s="363" t="s">
        <v>139</v>
      </c>
      <c r="C558" s="364"/>
      <c r="D558" s="64"/>
      <c r="E558" s="64"/>
      <c r="F558" s="64"/>
      <c r="G558" s="68"/>
      <c r="H558" s="73">
        <f>SUM(H559:H561)</f>
        <v>218000</v>
      </c>
      <c r="I558" s="73">
        <f>SUM(I559:I561)</f>
        <v>235500</v>
      </c>
      <c r="J558" s="73">
        <f>SUM(J559:J561)</f>
        <v>217361.5</v>
      </c>
      <c r="K558" s="64">
        <f t="shared" si="29"/>
        <v>92.29787685774947</v>
      </c>
    </row>
    <row r="559" spans="1:11" ht="13.5" customHeight="1">
      <c r="A559" s="210"/>
      <c r="B559" s="21">
        <v>4210</v>
      </c>
      <c r="C559" s="52" t="s">
        <v>17</v>
      </c>
      <c r="D559" s="64"/>
      <c r="E559" s="64"/>
      <c r="F559" s="64"/>
      <c r="G559" s="68"/>
      <c r="H559" s="73">
        <v>13000</v>
      </c>
      <c r="I559" s="73">
        <v>13000</v>
      </c>
      <c r="J559" s="73">
        <v>12846.86</v>
      </c>
      <c r="K559" s="70">
        <f t="shared" si="29"/>
        <v>98.822</v>
      </c>
    </row>
    <row r="560" spans="1:11" ht="12.75" customHeight="1">
      <c r="A560" s="96"/>
      <c r="B560" s="21">
        <v>4260</v>
      </c>
      <c r="C560" s="52" t="s">
        <v>18</v>
      </c>
      <c r="D560" s="70"/>
      <c r="E560" s="70"/>
      <c r="F560" s="70"/>
      <c r="G560" s="82"/>
      <c r="H560" s="72">
        <v>125000</v>
      </c>
      <c r="I560" s="72">
        <v>140500</v>
      </c>
      <c r="J560" s="70">
        <v>122903.27</v>
      </c>
      <c r="K560" s="70">
        <f t="shared" si="29"/>
        <v>87.47563701067615</v>
      </c>
    </row>
    <row r="561" spans="1:11" ht="13.5" customHeight="1">
      <c r="A561" s="96"/>
      <c r="B561" s="21">
        <v>4300</v>
      </c>
      <c r="C561" s="52" t="s">
        <v>5</v>
      </c>
      <c r="D561" s="70"/>
      <c r="E561" s="70"/>
      <c r="F561" s="70"/>
      <c r="G561" s="82"/>
      <c r="H561" s="72">
        <v>80000</v>
      </c>
      <c r="I561" s="72">
        <v>82000</v>
      </c>
      <c r="J561" s="70">
        <v>81611.37</v>
      </c>
      <c r="K561" s="70">
        <f t="shared" si="29"/>
        <v>99.52606097560975</v>
      </c>
    </row>
    <row r="562" spans="1:11" ht="24.75" customHeight="1">
      <c r="A562" s="60">
        <v>90019</v>
      </c>
      <c r="B562" s="37"/>
      <c r="C562" s="81" t="s">
        <v>170</v>
      </c>
      <c r="D562" s="63">
        <f>SUM(D563:D563)</f>
        <v>13000</v>
      </c>
      <c r="E562" s="63">
        <f>SUM(E563:E563)</f>
        <v>13000</v>
      </c>
      <c r="F562" s="63">
        <f>SUM(F563:F563)</f>
        <v>9547.62</v>
      </c>
      <c r="G562" s="126">
        <f>F562/E562*100</f>
        <v>73.44323076923077</v>
      </c>
      <c r="H562" s="112"/>
      <c r="I562" s="112"/>
      <c r="J562" s="112"/>
      <c r="K562" s="63"/>
    </row>
    <row r="563" spans="1:11" ht="16.5" customHeight="1">
      <c r="A563" s="223"/>
      <c r="B563" s="11" t="s">
        <v>37</v>
      </c>
      <c r="C563" s="46" t="s">
        <v>38</v>
      </c>
      <c r="D563" s="70">
        <v>13000</v>
      </c>
      <c r="E563" s="70">
        <v>13000</v>
      </c>
      <c r="F563" s="70">
        <v>9547.62</v>
      </c>
      <c r="G563" s="82">
        <f>F563/E563*100</f>
        <v>73.44323076923077</v>
      </c>
      <c r="H563" s="103"/>
      <c r="I563" s="70"/>
      <c r="J563" s="70"/>
      <c r="K563" s="70"/>
    </row>
    <row r="564" spans="1:11" ht="24.75" customHeight="1">
      <c r="A564" s="248">
        <v>90020</v>
      </c>
      <c r="B564" s="409" t="s">
        <v>170</v>
      </c>
      <c r="C564" s="410"/>
      <c r="D564" s="93">
        <f>SUM(D565)</f>
        <v>0</v>
      </c>
      <c r="E564" s="93">
        <f>SUM(E565)</f>
        <v>0</v>
      </c>
      <c r="F564" s="93">
        <f>SUM(F565)</f>
        <v>375.6</v>
      </c>
      <c r="G564" s="82"/>
      <c r="H564" s="247"/>
      <c r="I564" s="92"/>
      <c r="J564" s="92"/>
      <c r="K564" s="71"/>
    </row>
    <row r="565" spans="1:11" ht="16.5" customHeight="1">
      <c r="A565" s="241"/>
      <c r="B565" s="246" t="s">
        <v>235</v>
      </c>
      <c r="C565" s="166" t="s">
        <v>236</v>
      </c>
      <c r="D565" s="92">
        <v>0</v>
      </c>
      <c r="E565" s="92">
        <v>0</v>
      </c>
      <c r="F565" s="92">
        <v>375.6</v>
      </c>
      <c r="G565" s="249"/>
      <c r="H565" s="247"/>
      <c r="I565" s="92"/>
      <c r="J565" s="92"/>
      <c r="K565" s="71"/>
    </row>
    <row r="566" spans="1:11" ht="13.5" customHeight="1">
      <c r="A566" s="160">
        <v>90095</v>
      </c>
      <c r="B566" s="414" t="s">
        <v>9</v>
      </c>
      <c r="C566" s="414"/>
      <c r="D566" s="243"/>
      <c r="E566" s="243"/>
      <c r="F566" s="240"/>
      <c r="G566" s="242"/>
      <c r="H566" s="244">
        <f>SUM(H567:H574)</f>
        <v>393200</v>
      </c>
      <c r="I566" s="244">
        <f>SUM(I567:I574)</f>
        <v>81509</v>
      </c>
      <c r="J566" s="244">
        <f>SUM(J567:J574)</f>
        <v>74745.71</v>
      </c>
      <c r="K566" s="245">
        <f t="shared" si="29"/>
        <v>91.70240096185698</v>
      </c>
    </row>
    <row r="567" spans="1:11" ht="49.5" customHeight="1">
      <c r="A567" s="340"/>
      <c r="B567" s="21">
        <v>2360</v>
      </c>
      <c r="C567" s="293" t="s">
        <v>179</v>
      </c>
      <c r="D567" s="19"/>
      <c r="E567" s="19"/>
      <c r="F567" s="19"/>
      <c r="G567" s="14"/>
      <c r="H567" s="73">
        <v>25000</v>
      </c>
      <c r="I567" s="73">
        <v>25000</v>
      </c>
      <c r="J567" s="73">
        <v>25000</v>
      </c>
      <c r="K567" s="70">
        <f t="shared" si="29"/>
        <v>100</v>
      </c>
    </row>
    <row r="568" spans="1:11" ht="15" customHeight="1">
      <c r="A568" s="341"/>
      <c r="B568" s="37">
        <v>4170</v>
      </c>
      <c r="C568" s="114" t="s">
        <v>16</v>
      </c>
      <c r="D568" s="58"/>
      <c r="E568" s="58"/>
      <c r="F568" s="58"/>
      <c r="G568" s="27"/>
      <c r="H568" s="112">
        <v>2000</v>
      </c>
      <c r="I568" s="112"/>
      <c r="J568" s="112"/>
      <c r="K568" s="70"/>
    </row>
    <row r="569" spans="1:11" ht="16.5" customHeight="1">
      <c r="A569" s="341"/>
      <c r="B569" s="37">
        <v>4210</v>
      </c>
      <c r="C569" s="52" t="s">
        <v>17</v>
      </c>
      <c r="D569" s="58"/>
      <c r="E569" s="58"/>
      <c r="F569" s="58"/>
      <c r="G569" s="27"/>
      <c r="H569" s="112">
        <v>7200</v>
      </c>
      <c r="I569" s="112">
        <v>6900</v>
      </c>
      <c r="J569" s="112">
        <v>4848.77</v>
      </c>
      <c r="K569" s="63">
        <f t="shared" si="29"/>
        <v>70.27202898550725</v>
      </c>
    </row>
    <row r="570" spans="1:11" ht="13.5" customHeight="1">
      <c r="A570" s="159"/>
      <c r="B570" s="37">
        <v>4260</v>
      </c>
      <c r="C570" s="52" t="s">
        <v>18</v>
      </c>
      <c r="D570" s="58"/>
      <c r="E570" s="58"/>
      <c r="F570" s="58"/>
      <c r="G570" s="27"/>
      <c r="H570" s="112">
        <v>5000</v>
      </c>
      <c r="I570" s="112">
        <v>5000</v>
      </c>
      <c r="J570" s="112">
        <v>4052.2</v>
      </c>
      <c r="K570" s="63">
        <f t="shared" si="29"/>
        <v>81.044</v>
      </c>
    </row>
    <row r="571" spans="1:11" ht="14.25" customHeight="1">
      <c r="A571" s="159"/>
      <c r="B571" s="37">
        <v>4270</v>
      </c>
      <c r="C571" s="52" t="s">
        <v>19</v>
      </c>
      <c r="D571" s="58"/>
      <c r="E571" s="58"/>
      <c r="F571" s="58"/>
      <c r="G571" s="27"/>
      <c r="H571" s="112">
        <v>5500</v>
      </c>
      <c r="I571" s="112">
        <v>5500</v>
      </c>
      <c r="J571" s="112">
        <v>5183.97</v>
      </c>
      <c r="K571" s="63">
        <f t="shared" si="29"/>
        <v>94.254</v>
      </c>
    </row>
    <row r="572" spans="1:11" ht="15" customHeight="1">
      <c r="A572" s="159"/>
      <c r="B572" s="37">
        <v>4300</v>
      </c>
      <c r="C572" s="52" t="s">
        <v>5</v>
      </c>
      <c r="D572" s="58"/>
      <c r="E572" s="58"/>
      <c r="F572" s="58"/>
      <c r="G572" s="27"/>
      <c r="H572" s="112">
        <v>5500</v>
      </c>
      <c r="I572" s="112">
        <v>10100</v>
      </c>
      <c r="J572" s="112">
        <v>7545.07</v>
      </c>
      <c r="K572" s="63">
        <f t="shared" si="29"/>
        <v>74.70366336633663</v>
      </c>
    </row>
    <row r="573" spans="1:11" ht="17.25" customHeight="1">
      <c r="A573" s="125"/>
      <c r="B573" s="230">
        <v>4390</v>
      </c>
      <c r="C573" s="46" t="s">
        <v>240</v>
      </c>
      <c r="D573" s="13"/>
      <c r="E573" s="13"/>
      <c r="F573" s="13"/>
      <c r="G573" s="14"/>
      <c r="H573" s="103">
        <v>0</v>
      </c>
      <c r="I573" s="72">
        <v>6000</v>
      </c>
      <c r="J573" s="70">
        <v>5615</v>
      </c>
      <c r="K573" s="70">
        <f t="shared" si="29"/>
        <v>93.58333333333333</v>
      </c>
    </row>
    <row r="574" spans="1:11" ht="17.25" customHeight="1">
      <c r="A574" s="33"/>
      <c r="B574" s="21">
        <v>6050</v>
      </c>
      <c r="C574" s="46" t="s">
        <v>24</v>
      </c>
      <c r="D574" s="327"/>
      <c r="E574" s="335"/>
      <c r="F574" s="335"/>
      <c r="G574" s="9"/>
      <c r="H574" s="247">
        <v>343000</v>
      </c>
      <c r="I574" s="89">
        <v>23009</v>
      </c>
      <c r="J574" s="70">
        <v>22500.7</v>
      </c>
      <c r="K574" s="72">
        <f t="shared" si="29"/>
        <v>97.79086444434787</v>
      </c>
    </row>
    <row r="575" spans="1:11" ht="3.75" customHeight="1" thickBot="1">
      <c r="A575" s="120"/>
      <c r="B575" s="90"/>
      <c r="C575" s="258"/>
      <c r="D575" s="120"/>
      <c r="E575" s="120"/>
      <c r="F575" s="120"/>
      <c r="G575" s="120"/>
      <c r="H575" s="98"/>
      <c r="I575" s="98"/>
      <c r="J575" s="98"/>
      <c r="K575" s="98"/>
    </row>
    <row r="576" spans="1:11" ht="14.25" customHeight="1" thickBot="1">
      <c r="A576" s="352" t="s">
        <v>0</v>
      </c>
      <c r="B576" s="354" t="s">
        <v>1</v>
      </c>
      <c r="C576" s="354" t="s">
        <v>2</v>
      </c>
      <c r="D576" s="356" t="s">
        <v>145</v>
      </c>
      <c r="E576" s="357"/>
      <c r="F576" s="357"/>
      <c r="G576" s="358"/>
      <c r="H576" s="349" t="s">
        <v>147</v>
      </c>
      <c r="I576" s="350"/>
      <c r="J576" s="350"/>
      <c r="K576" s="351"/>
    </row>
    <row r="577" spans="1:11" ht="25.5" customHeight="1" thickBot="1">
      <c r="A577" s="353"/>
      <c r="B577" s="355"/>
      <c r="C577" s="355"/>
      <c r="D577" s="1" t="s">
        <v>211</v>
      </c>
      <c r="E577" s="2" t="s">
        <v>262</v>
      </c>
      <c r="F577" s="252" t="s">
        <v>146</v>
      </c>
      <c r="G577" s="2" t="s">
        <v>175</v>
      </c>
      <c r="H577" s="2" t="s">
        <v>211</v>
      </c>
      <c r="I577" s="2" t="s">
        <v>262</v>
      </c>
      <c r="J577" s="3" t="s">
        <v>146</v>
      </c>
      <c r="K577" s="2" t="s">
        <v>175</v>
      </c>
    </row>
    <row r="578" spans="1:11" ht="13.5" customHeight="1" thickBot="1">
      <c r="A578" s="42">
        <v>921</v>
      </c>
      <c r="B578" s="367" t="s">
        <v>140</v>
      </c>
      <c r="C578" s="368"/>
      <c r="D578" s="66">
        <f>SUM(D582)</f>
        <v>0</v>
      </c>
      <c r="E578" s="66">
        <f>SUM(E582)</f>
        <v>0</v>
      </c>
      <c r="F578" s="66">
        <f>SUM(F582)</f>
        <v>3039.97</v>
      </c>
      <c r="G578" s="87"/>
      <c r="H578" s="67">
        <f>SUM(H579+H582)</f>
        <v>420000</v>
      </c>
      <c r="I578" s="66">
        <f>SUM(I579+I582)</f>
        <v>390000</v>
      </c>
      <c r="J578" s="67">
        <f>SUM(J579+J582)</f>
        <v>390000</v>
      </c>
      <c r="K578" s="66">
        <f t="shared" si="29"/>
        <v>100</v>
      </c>
    </row>
    <row r="579" spans="1:11" ht="14.25" customHeight="1">
      <c r="A579" s="115">
        <v>92109</v>
      </c>
      <c r="B579" s="381" t="s">
        <v>141</v>
      </c>
      <c r="C579" s="382"/>
      <c r="D579" s="8"/>
      <c r="E579" s="8"/>
      <c r="F579" s="8"/>
      <c r="G579" s="9"/>
      <c r="H579" s="75">
        <f>SUM(H580:H581)</f>
        <v>279000</v>
      </c>
      <c r="I579" s="75">
        <f>SUM(I580:I581)</f>
        <v>249000</v>
      </c>
      <c r="J579" s="75">
        <f>SUM(J580:J581)</f>
        <v>249000</v>
      </c>
      <c r="K579" s="76">
        <f t="shared" si="29"/>
        <v>100</v>
      </c>
    </row>
    <row r="580" spans="1:11" ht="24.75" customHeight="1">
      <c r="A580" s="402"/>
      <c r="B580" s="107">
        <v>2480</v>
      </c>
      <c r="C580" s="46" t="s">
        <v>142</v>
      </c>
      <c r="D580" s="13"/>
      <c r="E580" s="13"/>
      <c r="F580" s="13"/>
      <c r="G580" s="14"/>
      <c r="H580" s="70">
        <v>249000</v>
      </c>
      <c r="I580" s="70">
        <v>249000</v>
      </c>
      <c r="J580" s="70">
        <v>249000</v>
      </c>
      <c r="K580" s="70">
        <f t="shared" si="29"/>
        <v>100</v>
      </c>
    </row>
    <row r="581" spans="1:11" ht="15.75" customHeight="1">
      <c r="A581" s="346"/>
      <c r="B581" s="21">
        <v>6050</v>
      </c>
      <c r="C581" s="46" t="s">
        <v>24</v>
      </c>
      <c r="D581" s="13"/>
      <c r="E581" s="13"/>
      <c r="F581" s="13"/>
      <c r="G581" s="14"/>
      <c r="H581" s="72">
        <v>30000</v>
      </c>
      <c r="I581" s="72">
        <v>0</v>
      </c>
      <c r="J581" s="70">
        <v>0</v>
      </c>
      <c r="K581" s="70"/>
    </row>
    <row r="582" spans="1:11" ht="12.75" customHeight="1">
      <c r="A582" s="154">
        <v>92116</v>
      </c>
      <c r="B582" s="363" t="s">
        <v>143</v>
      </c>
      <c r="C582" s="364"/>
      <c r="D582" s="64">
        <f>D584</f>
        <v>0</v>
      </c>
      <c r="E582" s="64">
        <f>E584</f>
        <v>0</v>
      </c>
      <c r="F582" s="64">
        <f>F584</f>
        <v>3039.97</v>
      </c>
      <c r="G582" s="14"/>
      <c r="H582" s="73">
        <f>SUM(H583:H583)</f>
        <v>141000</v>
      </c>
      <c r="I582" s="73">
        <f>SUM(I583:I583)</f>
        <v>141000</v>
      </c>
      <c r="J582" s="73">
        <f>SUM(J583:J583)</f>
        <v>141000</v>
      </c>
      <c r="K582" s="64">
        <f t="shared" si="29"/>
        <v>100</v>
      </c>
    </row>
    <row r="583" spans="1:11" ht="24.75" customHeight="1">
      <c r="A583" s="170"/>
      <c r="B583" s="52">
        <v>2480</v>
      </c>
      <c r="C583" s="46" t="s">
        <v>142</v>
      </c>
      <c r="D583" s="13"/>
      <c r="E583" s="13"/>
      <c r="F583" s="13"/>
      <c r="G583" s="14"/>
      <c r="H583" s="70">
        <v>141000</v>
      </c>
      <c r="I583" s="70">
        <v>141000</v>
      </c>
      <c r="J583" s="70">
        <v>141000</v>
      </c>
      <c r="K583" s="70">
        <f t="shared" si="29"/>
        <v>100</v>
      </c>
    </row>
    <row r="584" spans="1:11" ht="51" customHeight="1" thickBot="1">
      <c r="A584" s="216"/>
      <c r="B584" s="225">
        <v>2910</v>
      </c>
      <c r="C584" s="318" t="s">
        <v>217</v>
      </c>
      <c r="D584" s="250">
        <v>0</v>
      </c>
      <c r="E584" s="250">
        <v>0</v>
      </c>
      <c r="F584" s="250">
        <v>3039.97</v>
      </c>
      <c r="G584" s="27"/>
      <c r="H584" s="112"/>
      <c r="I584" s="63"/>
      <c r="J584" s="63"/>
      <c r="K584" s="63"/>
    </row>
    <row r="585" spans="1:11" ht="15" customHeight="1" thickBot="1">
      <c r="A585" s="42">
        <v>926</v>
      </c>
      <c r="B585" s="365" t="s">
        <v>183</v>
      </c>
      <c r="C585" s="366"/>
      <c r="D585" s="66">
        <f>SUM(D586+D79)</f>
        <v>0</v>
      </c>
      <c r="E585" s="66">
        <f>E586+E598</f>
        <v>123268</v>
      </c>
      <c r="F585" s="66">
        <f>F586+F598</f>
        <v>137987.28</v>
      </c>
      <c r="G585" s="66">
        <f>G586+H599</f>
        <v>100.00017190991922</v>
      </c>
      <c r="H585" s="66">
        <f>SUM(H586+H596+H598)</f>
        <v>204000</v>
      </c>
      <c r="I585" s="66">
        <f>SUM(I586+I596+I598)</f>
        <v>568668</v>
      </c>
      <c r="J585" s="66">
        <f>SUM(J586+J596+J598)</f>
        <v>494188.61</v>
      </c>
      <c r="K585" s="66">
        <f t="shared" si="29"/>
        <v>86.90283434270962</v>
      </c>
    </row>
    <row r="586" spans="1:11" ht="13.5" customHeight="1">
      <c r="A586" s="29">
        <v>92601</v>
      </c>
      <c r="B586" s="381" t="s">
        <v>162</v>
      </c>
      <c r="C586" s="382"/>
      <c r="D586" s="76"/>
      <c r="E586" s="76">
        <f>E587</f>
        <v>23268</v>
      </c>
      <c r="F586" s="76">
        <f>F587</f>
        <v>23268.04</v>
      </c>
      <c r="G586" s="76">
        <f>G587</f>
        <v>100.00017190991922</v>
      </c>
      <c r="H586" s="75">
        <f>SUM(H588:H595)</f>
        <v>117000</v>
      </c>
      <c r="I586" s="75">
        <f>SUM(I588:I595)</f>
        <v>161668</v>
      </c>
      <c r="J586" s="75">
        <f>SUM(J588:J595)</f>
        <v>117516.65</v>
      </c>
      <c r="K586" s="76">
        <f t="shared" si="29"/>
        <v>72.6901118341292</v>
      </c>
    </row>
    <row r="587" spans="1:11" ht="15.75" customHeight="1">
      <c r="A587" s="286"/>
      <c r="B587" s="311" t="s">
        <v>31</v>
      </c>
      <c r="C587" s="130" t="s">
        <v>32</v>
      </c>
      <c r="D587" s="76"/>
      <c r="E587" s="71">
        <v>23268</v>
      </c>
      <c r="F587" s="71">
        <v>23268.04</v>
      </c>
      <c r="G587" s="74">
        <f>F587/E587*100</f>
        <v>100.00017190991922</v>
      </c>
      <c r="H587" s="75"/>
      <c r="I587" s="75"/>
      <c r="J587" s="75"/>
      <c r="K587" s="76"/>
    </row>
    <row r="588" spans="1:11" ht="15" customHeight="1">
      <c r="A588" s="348"/>
      <c r="B588" s="56">
        <v>4110</v>
      </c>
      <c r="C588" s="52" t="s">
        <v>50</v>
      </c>
      <c r="D588" s="142"/>
      <c r="E588" s="71"/>
      <c r="F588" s="71"/>
      <c r="G588" s="74"/>
      <c r="H588" s="104">
        <v>1724</v>
      </c>
      <c r="I588" s="104">
        <v>1924</v>
      </c>
      <c r="J588" s="71">
        <v>1766.78</v>
      </c>
      <c r="K588" s="71">
        <f>J588/I588*100</f>
        <v>91.82848232848232</v>
      </c>
    </row>
    <row r="589" spans="1:11" ht="15" customHeight="1">
      <c r="A589" s="348"/>
      <c r="B589" s="21">
        <v>4120</v>
      </c>
      <c r="C589" s="52" t="s">
        <v>51</v>
      </c>
      <c r="D589" s="142"/>
      <c r="E589" s="71"/>
      <c r="F589" s="71"/>
      <c r="G589" s="74"/>
      <c r="H589" s="104">
        <v>246</v>
      </c>
      <c r="I589" s="104">
        <v>246</v>
      </c>
      <c r="J589" s="71">
        <v>0</v>
      </c>
      <c r="K589" s="71">
        <f>J589/I589*100</f>
        <v>0</v>
      </c>
    </row>
    <row r="590" spans="1:11" ht="14.25" customHeight="1">
      <c r="A590" s="348"/>
      <c r="B590" s="56">
        <v>4170</v>
      </c>
      <c r="C590" s="52" t="s">
        <v>16</v>
      </c>
      <c r="D590" s="142"/>
      <c r="E590" s="71"/>
      <c r="F590" s="71"/>
      <c r="G590" s="74"/>
      <c r="H590" s="104">
        <v>10030</v>
      </c>
      <c r="I590" s="104">
        <v>12330</v>
      </c>
      <c r="J590" s="71">
        <v>11875</v>
      </c>
      <c r="K590" s="71">
        <f>J590/I590*100</f>
        <v>96.30981346309814</v>
      </c>
    </row>
    <row r="591" spans="1:11" ht="14.25" customHeight="1">
      <c r="A591" s="96"/>
      <c r="B591" s="56">
        <v>4210</v>
      </c>
      <c r="C591" s="52" t="s">
        <v>17</v>
      </c>
      <c r="D591" s="142"/>
      <c r="E591" s="71"/>
      <c r="F591" s="71"/>
      <c r="G591" s="74"/>
      <c r="H591" s="104">
        <v>5000</v>
      </c>
      <c r="I591" s="104">
        <v>5000</v>
      </c>
      <c r="J591" s="71">
        <v>2407.8</v>
      </c>
      <c r="K591" s="71">
        <f t="shared" si="29"/>
        <v>48.156000000000006</v>
      </c>
    </row>
    <row r="592" spans="1:11" ht="14.25">
      <c r="A592" s="96"/>
      <c r="B592" s="21">
        <v>4260</v>
      </c>
      <c r="C592" s="52" t="s">
        <v>18</v>
      </c>
      <c r="D592" s="142"/>
      <c r="E592" s="71"/>
      <c r="F592" s="71"/>
      <c r="G592" s="74"/>
      <c r="H592" s="104">
        <v>7000</v>
      </c>
      <c r="I592" s="104">
        <v>10500</v>
      </c>
      <c r="J592" s="71">
        <v>8338.36</v>
      </c>
      <c r="K592" s="71">
        <f t="shared" si="29"/>
        <v>79.41295238095239</v>
      </c>
    </row>
    <row r="593" spans="1:11" ht="15.75" customHeight="1">
      <c r="A593" s="348"/>
      <c r="B593" s="56">
        <v>4270</v>
      </c>
      <c r="C593" s="52" t="s">
        <v>19</v>
      </c>
      <c r="D593" s="49"/>
      <c r="E593" s="71"/>
      <c r="F593" s="71"/>
      <c r="G593" s="74"/>
      <c r="H593" s="104">
        <v>9000</v>
      </c>
      <c r="I593" s="104">
        <v>23668</v>
      </c>
      <c r="J593" s="71">
        <v>9100</v>
      </c>
      <c r="K593" s="71">
        <f t="shared" si="29"/>
        <v>38.448538110528986</v>
      </c>
    </row>
    <row r="594" spans="1:11" ht="14.25">
      <c r="A594" s="348"/>
      <c r="B594" s="56">
        <v>4300</v>
      </c>
      <c r="C594" s="52" t="s">
        <v>5</v>
      </c>
      <c r="D594" s="49"/>
      <c r="E594" s="71"/>
      <c r="F594" s="71"/>
      <c r="G594" s="74"/>
      <c r="H594" s="104">
        <v>4000</v>
      </c>
      <c r="I594" s="104">
        <v>3000</v>
      </c>
      <c r="J594" s="71">
        <v>1743.67</v>
      </c>
      <c r="K594" s="71">
        <f t="shared" si="29"/>
        <v>58.12233333333333</v>
      </c>
    </row>
    <row r="595" spans="1:11" ht="13.5" customHeight="1">
      <c r="A595" s="96"/>
      <c r="B595" s="21">
        <v>6050</v>
      </c>
      <c r="C595" s="46" t="s">
        <v>24</v>
      </c>
      <c r="D595" s="49"/>
      <c r="E595" s="71"/>
      <c r="F595" s="71"/>
      <c r="G595" s="74"/>
      <c r="H595" s="104">
        <v>80000</v>
      </c>
      <c r="I595" s="104">
        <v>105000</v>
      </c>
      <c r="J595" s="104">
        <v>82285.04</v>
      </c>
      <c r="K595" s="71">
        <f t="shared" si="29"/>
        <v>78.36670476190476</v>
      </c>
    </row>
    <row r="596" spans="1:11" ht="14.25" customHeight="1">
      <c r="A596" s="215">
        <v>92605</v>
      </c>
      <c r="B596" s="363" t="s">
        <v>144</v>
      </c>
      <c r="C596" s="364"/>
      <c r="D596" s="76"/>
      <c r="E596" s="76"/>
      <c r="F596" s="76"/>
      <c r="G596" s="82"/>
      <c r="H596" s="75">
        <f>SUM(H597:H597)</f>
        <v>87000</v>
      </c>
      <c r="I596" s="75">
        <f>SUM(I597:I597)</f>
        <v>92000</v>
      </c>
      <c r="J596" s="75">
        <f>SUM(J597:J597)</f>
        <v>92000</v>
      </c>
      <c r="K596" s="76">
        <f t="shared" si="29"/>
        <v>100</v>
      </c>
    </row>
    <row r="597" spans="1:11" ht="24" customHeight="1">
      <c r="A597" s="275"/>
      <c r="B597" s="52">
        <v>2820</v>
      </c>
      <c r="C597" s="334" t="s">
        <v>28</v>
      </c>
      <c r="D597" s="13"/>
      <c r="E597" s="13"/>
      <c r="F597" s="13"/>
      <c r="G597" s="14"/>
      <c r="H597" s="72">
        <v>87000</v>
      </c>
      <c r="I597" s="72">
        <v>92000</v>
      </c>
      <c r="J597" s="72">
        <v>92000</v>
      </c>
      <c r="K597" s="70">
        <f t="shared" si="29"/>
        <v>100</v>
      </c>
    </row>
    <row r="598" spans="1:11" ht="15" customHeight="1">
      <c r="A598" s="215">
        <v>92695</v>
      </c>
      <c r="B598" s="415" t="s">
        <v>9</v>
      </c>
      <c r="C598" s="415"/>
      <c r="D598" s="19"/>
      <c r="E598" s="19">
        <f>SUBTOTAL(9,E599:E601)</f>
        <v>100000</v>
      </c>
      <c r="F598" s="19">
        <f>SUBTOTAL(9,F599:F601)</f>
        <v>114719.24</v>
      </c>
      <c r="G598" s="82">
        <f>F598/E598*100</f>
        <v>114.71924</v>
      </c>
      <c r="H598" s="73">
        <f>SUM(H600)</f>
        <v>0</v>
      </c>
      <c r="I598" s="64">
        <f>SUM(I600)</f>
        <v>315000</v>
      </c>
      <c r="J598" s="64">
        <f>SUM(J600)</f>
        <v>284671.96</v>
      </c>
      <c r="K598" s="64">
        <f t="shared" si="29"/>
        <v>90.3720507936508</v>
      </c>
    </row>
    <row r="599" spans="1:11" ht="15" customHeight="1">
      <c r="A599" s="347"/>
      <c r="B599" s="311" t="s">
        <v>37</v>
      </c>
      <c r="C599" s="39" t="s">
        <v>214</v>
      </c>
      <c r="D599" s="13"/>
      <c r="E599" s="13"/>
      <c r="F599" s="26">
        <v>14719.24</v>
      </c>
      <c r="G599" s="14"/>
      <c r="H599" s="72"/>
      <c r="I599" s="63"/>
      <c r="J599" s="70"/>
      <c r="K599" s="71"/>
    </row>
    <row r="600" spans="1:11" ht="17.25" customHeight="1">
      <c r="A600" s="348"/>
      <c r="B600" s="281">
        <v>6050</v>
      </c>
      <c r="C600" s="97" t="s">
        <v>24</v>
      </c>
      <c r="D600" s="120"/>
      <c r="E600" s="79"/>
      <c r="F600" s="26"/>
      <c r="G600" s="14"/>
      <c r="H600" s="98">
        <v>0</v>
      </c>
      <c r="I600" s="63">
        <v>315000</v>
      </c>
      <c r="J600" s="98">
        <v>284671.96</v>
      </c>
      <c r="K600" s="119">
        <f t="shared" si="29"/>
        <v>90.3720507936508</v>
      </c>
    </row>
    <row r="601" spans="1:11" ht="39" customHeight="1" thickBot="1">
      <c r="A601" s="380"/>
      <c r="B601" s="37">
        <v>6260</v>
      </c>
      <c r="C601" s="333" t="s">
        <v>261</v>
      </c>
      <c r="D601" s="26"/>
      <c r="E601" s="63">
        <v>100000</v>
      </c>
      <c r="F601" s="63">
        <v>100000</v>
      </c>
      <c r="G601" s="317">
        <f>F601/E601*100</f>
        <v>100</v>
      </c>
      <c r="H601" s="70"/>
      <c r="I601" s="70"/>
      <c r="J601" s="70"/>
      <c r="K601" s="70"/>
    </row>
    <row r="602" spans="1:11" ht="14.25" customHeight="1" thickBot="1">
      <c r="A602" s="411" t="s">
        <v>158</v>
      </c>
      <c r="B602" s="412"/>
      <c r="C602" s="413"/>
      <c r="D602" s="69">
        <f>SUM(D6+D36+D68+D108+D114+D180+D220+D226+D239+D279+D283+D294+D393+D405+D508+D511+D530+D533+D578+D585)</f>
        <v>16947700</v>
      </c>
      <c r="E602" s="69">
        <f>SUM(E6+E36+E68+E108+E114+E180+E220+E226+E239+E279+E283+E294+E393+E405+E508+E511+E530+E533+E578+E585)</f>
        <v>17417441.259999998</v>
      </c>
      <c r="F602" s="69">
        <f>SUM(F6+F36+F68+F108+F114+F180+F220+F226+F239+F279+F283+F294+F393+F405+F508+F511+F533+F578+F585)</f>
        <v>17074059.790000003</v>
      </c>
      <c r="G602" s="314">
        <f>F602/E602*100</f>
        <v>98.02851943133238</v>
      </c>
      <c r="H602" s="315">
        <f>SUM(H6+H33+H36+H68+H108+H114+H180+H220+H226+H239+H279+H283+H294+H393+H405+H508+H511+H533+H578+H585)</f>
        <v>18435718</v>
      </c>
      <c r="I602" s="315">
        <f>SUM(I6+I33+I36+I68+I108+I114+I180+I220+I226+I239+I279+I283+I294+I393+I405+I508+I511+I533+I578+I585)</f>
        <v>19166259.26</v>
      </c>
      <c r="J602" s="316">
        <f>SUM(J6+J33+J36+J68+J108+J114+J180+J220+J226+J239+J279+J283+J294+J393+J405+J508+J511+J533+J578+J585)</f>
        <v>17942275.18</v>
      </c>
      <c r="K602" s="313">
        <f t="shared" si="29"/>
        <v>93.61386036056363</v>
      </c>
    </row>
  </sheetData>
  <sheetProtection/>
  <autoFilter ref="B588:C602"/>
  <mergeCells count="254">
    <mergeCell ref="B387:C387"/>
    <mergeCell ref="B368:C368"/>
    <mergeCell ref="B187:C187"/>
    <mergeCell ref="A299:A300"/>
    <mergeCell ref="A277:A278"/>
    <mergeCell ref="B266:C266"/>
    <mergeCell ref="B288:C288"/>
    <mergeCell ref="B290:C290"/>
    <mergeCell ref="B286:C286"/>
    <mergeCell ref="B374:C374"/>
    <mergeCell ref="B596:C596"/>
    <mergeCell ref="B254:C254"/>
    <mergeCell ref="B276:C276"/>
    <mergeCell ref="A316:A317"/>
    <mergeCell ref="B585:C585"/>
    <mergeCell ref="A4:C4"/>
    <mergeCell ref="A5:K5"/>
    <mergeCell ref="B109:C109"/>
    <mergeCell ref="A152:A154"/>
    <mergeCell ref="B393:C393"/>
    <mergeCell ref="B111:C111"/>
    <mergeCell ref="A256:A257"/>
    <mergeCell ref="B181:C181"/>
    <mergeCell ref="B114:C114"/>
    <mergeCell ref="B115:C115"/>
    <mergeCell ref="B221:C221"/>
    <mergeCell ref="B180:C180"/>
    <mergeCell ref="B227:C227"/>
    <mergeCell ref="B245:C245"/>
    <mergeCell ref="C161:C162"/>
    <mergeCell ref="A1:K1"/>
    <mergeCell ref="B2:B3"/>
    <mergeCell ref="A2:A3"/>
    <mergeCell ref="C2:C3"/>
    <mergeCell ref="D2:G2"/>
    <mergeCell ref="H2:K2"/>
    <mergeCell ref="B6:C6"/>
    <mergeCell ref="B36:C36"/>
    <mergeCell ref="B37:C37"/>
    <mergeCell ref="A593:A594"/>
    <mergeCell ref="B494:C494"/>
    <mergeCell ref="B500:C500"/>
    <mergeCell ref="B509:C509"/>
    <mergeCell ref="B558:C558"/>
    <mergeCell ref="B534:C534"/>
    <mergeCell ref="B556:C556"/>
    <mergeCell ref="B564:C564"/>
    <mergeCell ref="B586:C586"/>
    <mergeCell ref="A602:C602"/>
    <mergeCell ref="A553:A555"/>
    <mergeCell ref="A580:A581"/>
    <mergeCell ref="A513:A519"/>
    <mergeCell ref="B566:C566"/>
    <mergeCell ref="B598:C598"/>
    <mergeCell ref="A536:A539"/>
    <mergeCell ref="B578:C578"/>
    <mergeCell ref="B582:C582"/>
    <mergeCell ref="B540:C540"/>
    <mergeCell ref="C27:C28"/>
    <mergeCell ref="B15:C15"/>
    <mergeCell ref="B27:B28"/>
    <mergeCell ref="B408:C408"/>
    <mergeCell ref="B406:C406"/>
    <mergeCell ref="B279:C279"/>
    <mergeCell ref="B294:C294"/>
    <mergeCell ref="B295:C295"/>
    <mergeCell ref="B7:C7"/>
    <mergeCell ref="B108:C108"/>
    <mergeCell ref="A8:A12"/>
    <mergeCell ref="B68:C68"/>
    <mergeCell ref="B69:C69"/>
    <mergeCell ref="B63:C63"/>
    <mergeCell ref="B13:C13"/>
    <mergeCell ref="A16:A19"/>
    <mergeCell ref="A78:A83"/>
    <mergeCell ref="B55:C55"/>
    <mergeCell ref="B127:C127"/>
    <mergeCell ref="B168:C168"/>
    <mergeCell ref="B240:C240"/>
    <mergeCell ref="A182:A186"/>
    <mergeCell ref="B226:C226"/>
    <mergeCell ref="B122:C122"/>
    <mergeCell ref="A200:A207"/>
    <mergeCell ref="A161:A162"/>
    <mergeCell ref="B161:B162"/>
    <mergeCell ref="C218:C219"/>
    <mergeCell ref="B550:C550"/>
    <mergeCell ref="B552:C552"/>
    <mergeCell ref="B508:C508"/>
    <mergeCell ref="B512:C512"/>
    <mergeCell ref="B520:C520"/>
    <mergeCell ref="B533:C533"/>
    <mergeCell ref="B459:C459"/>
    <mergeCell ref="B455:C455"/>
    <mergeCell ref="B416:C416"/>
    <mergeCell ref="B430:C430"/>
    <mergeCell ref="B411:C411"/>
    <mergeCell ref="B405:C405"/>
    <mergeCell ref="C414:C415"/>
    <mergeCell ref="B384:B385"/>
    <mergeCell ref="C384:C385"/>
    <mergeCell ref="D27:G27"/>
    <mergeCell ref="H27:K27"/>
    <mergeCell ref="A40:A48"/>
    <mergeCell ref="A30:A32"/>
    <mergeCell ref="B39:C39"/>
    <mergeCell ref="B33:C33"/>
    <mergeCell ref="B34:C34"/>
    <mergeCell ref="D384:G384"/>
    <mergeCell ref="A576:A577"/>
    <mergeCell ref="B576:B577"/>
    <mergeCell ref="C576:C577"/>
    <mergeCell ref="D576:G576"/>
    <mergeCell ref="H576:K576"/>
    <mergeCell ref="A440:A441"/>
    <mergeCell ref="B440:B441"/>
    <mergeCell ref="C440:C441"/>
    <mergeCell ref="D440:G440"/>
    <mergeCell ref="H440:K440"/>
    <mergeCell ref="D414:G414"/>
    <mergeCell ref="H414:K414"/>
    <mergeCell ref="D497:G497"/>
    <mergeCell ref="H497:K497"/>
    <mergeCell ref="B528:C528"/>
    <mergeCell ref="B473:C473"/>
    <mergeCell ref="B470:C470"/>
    <mergeCell ref="B511:C511"/>
    <mergeCell ref="B523:B524"/>
    <mergeCell ref="C523:C524"/>
    <mergeCell ref="D523:G523"/>
    <mergeCell ref="H523:K523"/>
    <mergeCell ref="D547:G547"/>
    <mergeCell ref="H547:K547"/>
    <mergeCell ref="B465:B466"/>
    <mergeCell ref="C465:C466"/>
    <mergeCell ref="D465:G465"/>
    <mergeCell ref="H465:K465"/>
    <mergeCell ref="H384:K384"/>
    <mergeCell ref="B420:C420"/>
    <mergeCell ref="B414:B415"/>
    <mergeCell ref="B579:C579"/>
    <mergeCell ref="A456:A458"/>
    <mergeCell ref="A531:A532"/>
    <mergeCell ref="A525:A527"/>
    <mergeCell ref="A486:A487"/>
    <mergeCell ref="A431:A438"/>
    <mergeCell ref="A497:A498"/>
    <mergeCell ref="A599:A601"/>
    <mergeCell ref="A588:A590"/>
    <mergeCell ref="A467:A469"/>
    <mergeCell ref="A442:A454"/>
    <mergeCell ref="B497:B498"/>
    <mergeCell ref="C497:C498"/>
    <mergeCell ref="A547:A548"/>
    <mergeCell ref="B547:B548"/>
    <mergeCell ref="A465:A466"/>
    <mergeCell ref="A567:A569"/>
    <mergeCell ref="A523:A524"/>
    <mergeCell ref="A421:A429"/>
    <mergeCell ref="C547:C548"/>
    <mergeCell ref="A418:A419"/>
    <mergeCell ref="A22:A25"/>
    <mergeCell ref="A116:A118"/>
    <mergeCell ref="A136:A137"/>
    <mergeCell ref="A27:A28"/>
    <mergeCell ref="A384:A385"/>
    <mergeCell ref="A414:A415"/>
    <mergeCell ref="A103:A104"/>
    <mergeCell ref="A401:A403"/>
    <mergeCell ref="B199:C199"/>
    <mergeCell ref="B208:C208"/>
    <mergeCell ref="A235:A238"/>
    <mergeCell ref="A260:A263"/>
    <mergeCell ref="B366:C366"/>
    <mergeCell ref="B325:C325"/>
    <mergeCell ref="B341:C341"/>
    <mergeCell ref="B394:C394"/>
    <mergeCell ref="B396:C396"/>
    <mergeCell ref="A305:A306"/>
    <mergeCell ref="A249:A253"/>
    <mergeCell ref="A52:A53"/>
    <mergeCell ref="B52:B53"/>
    <mergeCell ref="C52:C53"/>
    <mergeCell ref="A353:A354"/>
    <mergeCell ref="B353:B354"/>
    <mergeCell ref="C353:C354"/>
    <mergeCell ref="A76:A77"/>
    <mergeCell ref="D52:G52"/>
    <mergeCell ref="A130:A131"/>
    <mergeCell ref="B130:B131"/>
    <mergeCell ref="C130:C131"/>
    <mergeCell ref="D130:G130"/>
    <mergeCell ref="H52:K52"/>
    <mergeCell ref="D101:G101"/>
    <mergeCell ref="H101:K101"/>
    <mergeCell ref="B85:C85"/>
    <mergeCell ref="H130:K130"/>
    <mergeCell ref="B76:B77"/>
    <mergeCell ref="C76:C77"/>
    <mergeCell ref="D76:G76"/>
    <mergeCell ref="H76:K76"/>
    <mergeCell ref="A101:A102"/>
    <mergeCell ref="B101:B102"/>
    <mergeCell ref="C101:C102"/>
    <mergeCell ref="A94:A95"/>
    <mergeCell ref="D218:G218"/>
    <mergeCell ref="H218:K218"/>
    <mergeCell ref="A192:A198"/>
    <mergeCell ref="D353:G353"/>
    <mergeCell ref="H353:K353"/>
    <mergeCell ref="B283:C283"/>
    <mergeCell ref="A209:A216"/>
    <mergeCell ref="A222:A225"/>
    <mergeCell ref="A243:A244"/>
    <mergeCell ref="B243:B244"/>
    <mergeCell ref="A190:A191"/>
    <mergeCell ref="B190:B191"/>
    <mergeCell ref="C190:C191"/>
    <mergeCell ref="D161:G161"/>
    <mergeCell ref="H161:K161"/>
    <mergeCell ref="D190:G190"/>
    <mergeCell ref="H190:K190"/>
    <mergeCell ref="B292:C292"/>
    <mergeCell ref="C243:C244"/>
    <mergeCell ref="B220:C220"/>
    <mergeCell ref="B239:C239"/>
    <mergeCell ref="B229:C229"/>
    <mergeCell ref="A218:A219"/>
    <mergeCell ref="B218:B219"/>
    <mergeCell ref="A323:A324"/>
    <mergeCell ref="B323:B324"/>
    <mergeCell ref="C323:C324"/>
    <mergeCell ref="D323:G323"/>
    <mergeCell ref="H323:K323"/>
    <mergeCell ref="H297:K297"/>
    <mergeCell ref="B284:C284"/>
    <mergeCell ref="H243:K243"/>
    <mergeCell ref="A270:A271"/>
    <mergeCell ref="B270:B271"/>
    <mergeCell ref="C270:C271"/>
    <mergeCell ref="D270:G270"/>
    <mergeCell ref="D243:G243"/>
    <mergeCell ref="A272:A275"/>
    <mergeCell ref="B280:C280"/>
    <mergeCell ref="A369:A373"/>
    <mergeCell ref="A375:A382"/>
    <mergeCell ref="A339:A340"/>
    <mergeCell ref="A232:A233"/>
    <mergeCell ref="A64:A65"/>
    <mergeCell ref="H270:K270"/>
    <mergeCell ref="A297:A298"/>
    <mergeCell ref="B297:B298"/>
    <mergeCell ref="C297:C298"/>
    <mergeCell ref="D297:G297"/>
  </mergeCells>
  <printOptions/>
  <pageMargins left="0.5118110236220472" right="0.7086614173228347" top="0.8661417322834646" bottom="0.7480314960629921" header="0.31496062992125984" footer="0.31496062992125984"/>
  <pageSetup firstPageNumber="81" useFirstPageNumber="1" horizontalDpi="600" verticalDpi="600" orientation="landscape" paperSize="9" r:id="rId1"/>
  <headerFooter>
    <oddHeader>&amp;R&amp;"Times New Roman,Kursywa"&amp;9Załącznik nr 1
do Sprawozdania z wykonania budżetu
Gminy Piława Górna za 2015 rok</oddHeader>
    <oddFooter>&amp;C&amp;"Times New Roman,Kursywa"&amp;9                      Sprawozdanie z wykonania budżetu Gminy Piława Górna za  2015 rok&amp;R&amp;"Times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0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surdyk</dc:creator>
  <cp:keywords/>
  <dc:description/>
  <cp:lastModifiedBy>surdyk</cp:lastModifiedBy>
  <cp:lastPrinted>2016-03-22T07:14:27Z</cp:lastPrinted>
  <dcterms:created xsi:type="dcterms:W3CDTF">2009-07-08T12:39:42Z</dcterms:created>
  <dcterms:modified xsi:type="dcterms:W3CDTF">2016-03-22T07:14:30Z</dcterms:modified>
  <cp:category/>
  <cp:version/>
  <cp:contentType/>
  <cp:contentStatus/>
</cp:coreProperties>
</file>